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Тарифы 2023-2027\Утвержденные тарифы 2026\"/>
    </mc:Choice>
  </mc:AlternateContent>
  <bookViews>
    <workbookView xWindow="-120" yWindow="-120" windowWidth="29040" windowHeight="15840" tabRatio="737" firstSheet="4" activeTab="4"/>
  </bookViews>
  <sheets>
    <sheet name="Тарифы 2024 сайт (ВС)" sheetId="2" state="hidden" r:id="rId1"/>
    <sheet name="Тарифы 2024 сайт (ВО)" sheetId="3" state="hidden" r:id="rId2"/>
    <sheet name="Тарифы 2026  (ВС) " sheetId="4" state="hidden" r:id="rId3"/>
    <sheet name="Тарифы 2025  (ВО) " sheetId="5" state="hidden" r:id="rId4"/>
    <sheet name="ВС 2026 сайт" sheetId="7" r:id="rId5"/>
    <sheet name="ВО 2026 сайт" sheetId="8" r:id="rId6"/>
    <sheet name="ВС и ВО кратк" sheetId="11" state="hidden" r:id="rId7"/>
    <sheet name="ВС и ВО кратк (2)" sheetId="13" state="hidden" r:id="rId8"/>
    <sheet name="ВО кратк" sheetId="12" state="hidden" r:id="rId9"/>
    <sheet name="ВС 9 мес. 2026 и 4 кв.2026 (2)" sheetId="9" state="hidden" r:id="rId10"/>
    <sheet name="ВО 9 мес.2026г и 4 кв.2026 (2)" sheetId="10" state="hidden" r:id="rId11"/>
    <sheet name="Тарифы 2025 ВС+ВО" sheetId="6" state="hidden" r:id="rId12"/>
  </sheets>
  <externalReferences>
    <externalReference r:id="rId13"/>
  </externalReferences>
  <definedNames>
    <definedName name="_xlnm.Print_Area" localSheetId="5">'ВО 2026 сайт'!$A$1:$K$38</definedName>
    <definedName name="_xlnm.Print_Area" localSheetId="10">'ВО 9 мес.2026г и 4 кв.2026 (2)'!$A$1:$T$38</definedName>
    <definedName name="_xlnm.Print_Area" localSheetId="4">'ВС 2026 сайт'!$A$1:$K$34</definedName>
    <definedName name="_xlnm.Print_Area" localSheetId="9">'ВС 9 мес. 2026 и 4 кв.2026 (2)'!$A$1:$T$39</definedName>
    <definedName name="_xlnm.Print_Area" localSheetId="6">'ВС и ВО кратк'!$A$1:$R$37</definedName>
    <definedName name="_xlnm.Print_Area" localSheetId="7">'ВС и ВО кратк (2)'!$A$1:$P$41</definedName>
    <definedName name="_xlnm.Print_Area" localSheetId="1">'Тарифы 2024 сайт (ВО)'!$A$1:$H$29</definedName>
    <definedName name="_xlnm.Print_Area" localSheetId="0">'Тарифы 2024 сайт (ВС)'!$A$1:$H$29</definedName>
    <definedName name="_xlnm.Print_Area" localSheetId="3">'Тарифы 2025  (ВО) '!$A$1:$G$28</definedName>
    <definedName name="_xlnm.Print_Area" localSheetId="2">'Тарифы 2026  (ВС) '!$A$1:$J$28</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8" i="8" l="1"/>
  <c r="J34" i="8" l="1"/>
  <c r="M43" i="13"/>
  <c r="N33" i="8" l="1"/>
  <c r="E32" i="7" l="1"/>
  <c r="P27" i="13"/>
  <c r="P19" i="13"/>
  <c r="P18" i="13"/>
  <c r="P29" i="13"/>
  <c r="P26" i="13"/>
  <c r="P24" i="13"/>
  <c r="P25" i="13" l="1"/>
  <c r="K25" i="13"/>
  <c r="K24" i="13"/>
  <c r="P23" i="13"/>
  <c r="K23" i="13"/>
  <c r="P22" i="13"/>
  <c r="K22" i="13"/>
  <c r="P17" i="13"/>
  <c r="K17" i="13"/>
  <c r="P16" i="13"/>
  <c r="K16" i="13"/>
  <c r="P15" i="13"/>
  <c r="K15" i="13"/>
  <c r="P14" i="13"/>
  <c r="K14" i="13"/>
  <c r="P13" i="13"/>
  <c r="K13" i="13"/>
  <c r="P12" i="13"/>
  <c r="K12" i="13"/>
  <c r="P11" i="13"/>
  <c r="K11" i="13"/>
  <c r="P10" i="13"/>
  <c r="K10" i="13"/>
  <c r="P9" i="13"/>
  <c r="K9" i="13"/>
  <c r="P8" i="13"/>
  <c r="K8" i="13"/>
  <c r="E33" i="7"/>
  <c r="H35" i="8"/>
  <c r="H37" i="8"/>
  <c r="H38" i="8"/>
  <c r="H34" i="8"/>
  <c r="R23" i="11" l="1"/>
  <c r="R6" i="11"/>
  <c r="R25" i="11"/>
  <c r="Q25" i="11"/>
  <c r="R24" i="11"/>
  <c r="Q24" i="11"/>
  <c r="Q23" i="11"/>
  <c r="R22" i="11"/>
  <c r="Q22" i="11"/>
  <c r="L25" i="11"/>
  <c r="L24" i="11"/>
  <c r="L23" i="11"/>
  <c r="L22" i="11"/>
  <c r="S9" i="12"/>
  <c r="R9" i="12"/>
  <c r="M9" i="12"/>
  <c r="S8" i="12"/>
  <c r="R8" i="12"/>
  <c r="M8" i="12"/>
  <c r="S7" i="12"/>
  <c r="R7" i="12"/>
  <c r="M7" i="12"/>
  <c r="T6" i="12"/>
  <c r="S6" i="12"/>
  <c r="R6" i="12"/>
  <c r="M6" i="12"/>
  <c r="R15" i="11"/>
  <c r="Q15" i="11"/>
  <c r="L15" i="11"/>
  <c r="R14" i="11"/>
  <c r="Q14" i="11"/>
  <c r="L14" i="11"/>
  <c r="R13" i="11"/>
  <c r="Q13" i="11"/>
  <c r="L13" i="11"/>
  <c r="R12" i="11"/>
  <c r="Q12" i="11"/>
  <c r="L12" i="11"/>
  <c r="R11" i="11"/>
  <c r="Q11" i="11"/>
  <c r="L11" i="11"/>
  <c r="R10" i="11"/>
  <c r="Q10" i="11"/>
  <c r="L10" i="11"/>
  <c r="R9" i="11"/>
  <c r="Q9" i="11"/>
  <c r="L9" i="11"/>
  <c r="R8" i="11"/>
  <c r="Q8" i="11"/>
  <c r="L8" i="11"/>
  <c r="R7" i="11"/>
  <c r="Q7" i="11"/>
  <c r="L7" i="11"/>
  <c r="Q6" i="11"/>
  <c r="L6" i="11"/>
  <c r="T18" i="10"/>
  <c r="T31" i="10"/>
  <c r="T30" i="10"/>
  <c r="T29" i="10"/>
  <c r="T28" i="10"/>
  <c r="T27" i="10"/>
  <c r="T26" i="10"/>
  <c r="T25" i="10"/>
  <c r="T24" i="10"/>
  <c r="T23" i="10"/>
  <c r="T22" i="10"/>
  <c r="T21" i="10"/>
  <c r="T20" i="10"/>
  <c r="T19" i="10"/>
  <c r="T17" i="10"/>
  <c r="T16" i="10"/>
  <c r="T15" i="10"/>
  <c r="T14" i="10"/>
  <c r="T13" i="10"/>
  <c r="T12" i="10"/>
  <c r="T11" i="10"/>
  <c r="T10" i="10"/>
  <c r="T9" i="10"/>
  <c r="T8" i="10"/>
  <c r="S9" i="10"/>
  <c r="T11" i="9"/>
  <c r="T29" i="9"/>
  <c r="T28" i="9"/>
  <c r="T27" i="9"/>
  <c r="T26" i="9"/>
  <c r="T25" i="9"/>
  <c r="T24" i="9"/>
  <c r="T23" i="9"/>
  <c r="T22" i="9"/>
  <c r="T21" i="9"/>
  <c r="T20" i="9"/>
  <c r="T19" i="9"/>
  <c r="T18" i="9"/>
  <c r="T17" i="9"/>
  <c r="T16" i="9"/>
  <c r="T15" i="9"/>
  <c r="T14" i="9"/>
  <c r="T13" i="9"/>
  <c r="T12" i="9"/>
  <c r="T10" i="9"/>
  <c r="T9" i="9"/>
  <c r="T8" i="9"/>
  <c r="T7" i="9"/>
  <c r="T6" i="9"/>
  <c r="S8" i="10" l="1"/>
  <c r="S6" i="9"/>
  <c r="S31" i="10"/>
  <c r="P31" i="10"/>
  <c r="S30" i="10"/>
  <c r="P30" i="10"/>
  <c r="S29" i="10"/>
  <c r="P29" i="10"/>
  <c r="K29" i="10"/>
  <c r="S28" i="10"/>
  <c r="P28" i="10"/>
  <c r="K28" i="10"/>
  <c r="S27" i="10"/>
  <c r="P27" i="10"/>
  <c r="K27" i="10"/>
  <c r="S26" i="10"/>
  <c r="P26" i="10"/>
  <c r="K26" i="10"/>
  <c r="G26" i="10"/>
  <c r="S25" i="10"/>
  <c r="P25" i="10"/>
  <c r="K25" i="10"/>
  <c r="S24" i="10"/>
  <c r="P24" i="10"/>
  <c r="K24" i="10"/>
  <c r="S23" i="10"/>
  <c r="P23" i="10"/>
  <c r="K23" i="10"/>
  <c r="S22" i="10"/>
  <c r="P22" i="10"/>
  <c r="K22" i="10"/>
  <c r="S21" i="10"/>
  <c r="P21" i="10"/>
  <c r="K21" i="10"/>
  <c r="S20" i="10"/>
  <c r="P20" i="10"/>
  <c r="K20" i="10"/>
  <c r="S19" i="10"/>
  <c r="P19" i="10"/>
  <c r="K19" i="10"/>
  <c r="S18" i="10"/>
  <c r="P18" i="10"/>
  <c r="K18" i="10"/>
  <c r="S17" i="10"/>
  <c r="P17" i="10"/>
  <c r="K17" i="10"/>
  <c r="S16" i="10"/>
  <c r="P16" i="10"/>
  <c r="K16" i="10"/>
  <c r="S15" i="10"/>
  <c r="P15" i="10"/>
  <c r="K15" i="10"/>
  <c r="S14" i="10"/>
  <c r="P14" i="10"/>
  <c r="S13" i="10"/>
  <c r="P13" i="10"/>
  <c r="K13" i="10"/>
  <c r="S12" i="10"/>
  <c r="P12" i="10"/>
  <c r="K12" i="10"/>
  <c r="S11" i="10"/>
  <c r="P11" i="10"/>
  <c r="K11" i="10"/>
  <c r="S10" i="10"/>
  <c r="P10" i="10"/>
  <c r="K10" i="10"/>
  <c r="P9" i="10"/>
  <c r="K9" i="10"/>
  <c r="P8" i="10"/>
  <c r="S29" i="9"/>
  <c r="P29" i="9"/>
  <c r="S28" i="9"/>
  <c r="P28" i="9"/>
  <c r="S27" i="9"/>
  <c r="P27" i="9"/>
  <c r="K27" i="9"/>
  <c r="S26" i="9"/>
  <c r="P26" i="9"/>
  <c r="K26" i="9"/>
  <c r="S25" i="9"/>
  <c r="P25" i="9"/>
  <c r="K25" i="9"/>
  <c r="S24" i="9"/>
  <c r="P24" i="9"/>
  <c r="S23" i="9"/>
  <c r="P23" i="9"/>
  <c r="S22" i="9"/>
  <c r="P22" i="9"/>
  <c r="K22" i="9"/>
  <c r="S21" i="9"/>
  <c r="P21" i="9"/>
  <c r="K21" i="9"/>
  <c r="S20" i="9"/>
  <c r="P20" i="9"/>
  <c r="K20" i="9"/>
  <c r="S19" i="9"/>
  <c r="P19" i="9"/>
  <c r="K19" i="9"/>
  <c r="S18" i="9"/>
  <c r="P18" i="9"/>
  <c r="K18" i="9"/>
  <c r="S17" i="9"/>
  <c r="P17" i="9"/>
  <c r="K17" i="9"/>
  <c r="S16" i="9"/>
  <c r="P16" i="9"/>
  <c r="K16" i="9"/>
  <c r="S15" i="9"/>
  <c r="P15" i="9"/>
  <c r="K15" i="9"/>
  <c r="S14" i="9"/>
  <c r="P14" i="9"/>
  <c r="S13" i="9"/>
  <c r="P13" i="9"/>
  <c r="S12" i="9"/>
  <c r="P12" i="9"/>
  <c r="S11" i="9"/>
  <c r="P11" i="9"/>
  <c r="K11" i="9"/>
  <c r="S10" i="9"/>
  <c r="P10" i="9"/>
  <c r="K10" i="9"/>
  <c r="S9" i="9"/>
  <c r="P9" i="9"/>
  <c r="S8" i="9"/>
  <c r="P8" i="9"/>
  <c r="K8" i="9"/>
  <c r="S7" i="9"/>
  <c r="P7" i="9"/>
  <c r="P6" i="9"/>
  <c r="E10" i="8"/>
  <c r="G30" i="8"/>
  <c r="G29" i="8"/>
  <c r="G27" i="8"/>
  <c r="G26" i="8"/>
  <c r="G25" i="8"/>
  <c r="G24" i="8"/>
  <c r="G23" i="8"/>
  <c r="G22" i="8"/>
  <c r="G21" i="8"/>
  <c r="G20" i="8"/>
  <c r="G19" i="8"/>
  <c r="G18" i="8"/>
  <c r="G17" i="8"/>
  <c r="G16" i="8"/>
  <c r="G15" i="8"/>
  <c r="G14" i="8"/>
  <c r="G13" i="8"/>
  <c r="G12" i="8"/>
  <c r="G11" i="8"/>
  <c r="G10" i="8"/>
  <c r="G9" i="8"/>
  <c r="G8" i="8"/>
  <c r="E28" i="8"/>
  <c r="E27" i="8"/>
  <c r="E26" i="8"/>
  <c r="E25" i="8"/>
  <c r="E24" i="8"/>
  <c r="E23" i="8"/>
  <c r="E22" i="8"/>
  <c r="E21" i="8"/>
  <c r="E20" i="8"/>
  <c r="E19" i="8"/>
  <c r="E18" i="8"/>
  <c r="E17" i="8"/>
  <c r="E16" i="8"/>
  <c r="E15" i="8"/>
  <c r="E11" i="8"/>
  <c r="E12" i="8"/>
  <c r="E13" i="8"/>
  <c r="E9" i="8"/>
  <c r="G28" i="7"/>
  <c r="G27" i="7"/>
  <c r="G26" i="7"/>
  <c r="G25" i="7"/>
  <c r="G24" i="7"/>
  <c r="G23" i="7"/>
  <c r="G22" i="7"/>
  <c r="G21" i="7"/>
  <c r="G20" i="7"/>
  <c r="G19" i="7"/>
  <c r="G18" i="7"/>
  <c r="G17" i="7"/>
  <c r="G16" i="7"/>
  <c r="G15" i="7"/>
  <c r="G14" i="7"/>
  <c r="G13" i="7"/>
  <c r="G12" i="7"/>
  <c r="G11" i="7"/>
  <c r="G10" i="7"/>
  <c r="G9" i="7"/>
  <c r="G8" i="7"/>
  <c r="G7" i="7"/>
  <c r="G6" i="7"/>
  <c r="E26" i="7"/>
  <c r="E25" i="7"/>
  <c r="E22" i="7"/>
  <c r="E21" i="7"/>
  <c r="E20" i="7"/>
  <c r="E19" i="7"/>
  <c r="E18" i="7"/>
  <c r="E17" i="7"/>
  <c r="E16" i="7"/>
  <c r="E15" i="7"/>
  <c r="E11" i="7"/>
  <c r="E10" i="7"/>
  <c r="E8" i="7"/>
  <c r="J5" i="4" l="1"/>
  <c r="E6" i="4" l="1"/>
  <c r="E7" i="4"/>
  <c r="E8" i="4"/>
  <c r="E9" i="4"/>
  <c r="E10" i="4"/>
  <c r="E11" i="4"/>
  <c r="E12" i="4"/>
  <c r="E13" i="4"/>
  <c r="E14" i="4"/>
  <c r="E15" i="4"/>
  <c r="E16" i="4"/>
  <c r="E17" i="4"/>
  <c r="E18" i="4"/>
  <c r="E19" i="4"/>
  <c r="E20" i="4"/>
  <c r="E21" i="4"/>
  <c r="E22" i="4"/>
  <c r="E23" i="4"/>
  <c r="E24" i="4"/>
  <c r="E25" i="4"/>
  <c r="E26" i="4"/>
  <c r="E27" i="4"/>
  <c r="E28" i="4"/>
  <c r="E5" i="4"/>
  <c r="I6" i="4"/>
  <c r="I7" i="4"/>
  <c r="I8" i="4"/>
  <c r="I9" i="4"/>
  <c r="I10" i="4"/>
  <c r="I11" i="4"/>
  <c r="I12" i="4"/>
  <c r="I13" i="4"/>
  <c r="I14" i="4"/>
  <c r="I15" i="4"/>
  <c r="I16" i="4"/>
  <c r="I17" i="4"/>
  <c r="I18" i="4"/>
  <c r="I19" i="4"/>
  <c r="I20" i="4"/>
  <c r="I21" i="4"/>
  <c r="I22" i="4"/>
  <c r="I23" i="4"/>
  <c r="I24" i="4"/>
  <c r="I25" i="4"/>
  <c r="I26" i="4"/>
  <c r="I27" i="4"/>
  <c r="I28" i="4"/>
  <c r="I5" i="4"/>
  <c r="G6" i="4"/>
  <c r="G7" i="4"/>
  <c r="G8" i="4"/>
  <c r="G9" i="4"/>
  <c r="G10" i="4"/>
  <c r="G11" i="4"/>
  <c r="G12" i="4"/>
  <c r="G13" i="4"/>
  <c r="G14" i="4"/>
  <c r="G15" i="4"/>
  <c r="G16" i="4"/>
  <c r="G17" i="4"/>
  <c r="G18" i="4"/>
  <c r="G19" i="4"/>
  <c r="G20" i="4"/>
  <c r="G21" i="4"/>
  <c r="G22" i="4"/>
  <c r="G23" i="4"/>
  <c r="G24" i="4"/>
  <c r="G25" i="4"/>
  <c r="G26" i="4"/>
  <c r="G27" i="4"/>
  <c r="G28" i="4"/>
  <c r="G5" i="4"/>
  <c r="G26" i="6" l="1"/>
  <c r="G29" i="6"/>
  <c r="G7" i="6"/>
  <c r="D8" i="6"/>
  <c r="E8" i="6"/>
  <c r="F8" i="6"/>
  <c r="D31" i="6"/>
  <c r="G31" i="6" s="1"/>
  <c r="D30" i="6"/>
  <c r="G30" i="6" s="1"/>
  <c r="D28" i="6"/>
  <c r="D27" i="6"/>
  <c r="G27" i="6" s="1"/>
  <c r="D25" i="6"/>
  <c r="G25" i="6" s="1"/>
  <c r="D24" i="6"/>
  <c r="G24" i="6" s="1"/>
  <c r="D22" i="6"/>
  <c r="G22" i="6" s="1"/>
  <c r="D21" i="6"/>
  <c r="D20" i="6"/>
  <c r="G20" i="6" s="1"/>
  <c r="D19" i="6"/>
  <c r="D18" i="6"/>
  <c r="G18" i="6" s="1"/>
  <c r="D17" i="6"/>
  <c r="D16" i="6"/>
  <c r="D13" i="6"/>
  <c r="D14" i="6"/>
  <c r="D15" i="6"/>
  <c r="D12" i="6"/>
  <c r="E15" i="6"/>
  <c r="E14" i="6"/>
  <c r="E13" i="6"/>
  <c r="E12" i="6"/>
  <c r="E11" i="6"/>
  <c r="D11" i="6"/>
  <c r="F28" i="6"/>
  <c r="F21" i="6"/>
  <c r="F19" i="6"/>
  <c r="F17" i="6"/>
  <c r="F16" i="6"/>
  <c r="F15" i="6"/>
  <c r="F14" i="6"/>
  <c r="F13" i="6"/>
  <c r="F12" i="6"/>
  <c r="F11" i="6"/>
  <c r="F9" i="6"/>
  <c r="F10" i="6"/>
  <c r="E9" i="6"/>
  <c r="E10" i="6"/>
  <c r="D10" i="6"/>
  <c r="D9" i="6"/>
  <c r="F6" i="6"/>
  <c r="E6" i="6"/>
  <c r="D6" i="6"/>
  <c r="F5" i="6"/>
  <c r="E5" i="6"/>
  <c r="D5" i="6"/>
  <c r="G23" i="6"/>
  <c r="G8" i="6" l="1"/>
  <c r="G13" i="6"/>
  <c r="G12" i="6"/>
  <c r="G15" i="6"/>
  <c r="G17" i="6"/>
  <c r="G21" i="6"/>
  <c r="G14" i="6"/>
  <c r="G28" i="6"/>
  <c r="G19" i="6"/>
  <c r="G16" i="6"/>
  <c r="G11" i="6"/>
  <c r="G9" i="6"/>
  <c r="G10" i="6"/>
  <c r="G6" i="6"/>
  <c r="G5" i="6"/>
  <c r="G5" i="5"/>
  <c r="G6" i="5"/>
  <c r="G7" i="5"/>
  <c r="G8" i="5"/>
  <c r="G9" i="5"/>
  <c r="G10" i="5"/>
  <c r="G11" i="5"/>
  <c r="G12" i="5"/>
  <c r="G13" i="5"/>
  <c r="G14" i="5"/>
  <c r="G15" i="5"/>
  <c r="G16" i="5"/>
  <c r="G17" i="5"/>
  <c r="G18" i="5"/>
  <c r="G19" i="5"/>
  <c r="G20" i="5"/>
  <c r="G21" i="5"/>
  <c r="G22" i="5"/>
  <c r="G23" i="5"/>
  <c r="G24" i="5"/>
  <c r="G25" i="5"/>
  <c r="G26" i="5"/>
  <c r="G27" i="5"/>
  <c r="G4" i="5"/>
  <c r="J6" i="4"/>
  <c r="J7" i="4"/>
  <c r="J8" i="4"/>
  <c r="J9" i="4"/>
  <c r="J10" i="4"/>
  <c r="J11" i="4"/>
  <c r="J12" i="4"/>
  <c r="J13" i="4"/>
  <c r="J14" i="4"/>
  <c r="J15" i="4"/>
  <c r="J16" i="4"/>
  <c r="J17" i="4"/>
  <c r="J18" i="4"/>
  <c r="J19" i="4"/>
  <c r="J20" i="4"/>
  <c r="J21" i="4"/>
  <c r="J22" i="4"/>
  <c r="J23" i="4"/>
  <c r="J24" i="4"/>
  <c r="J25" i="4"/>
  <c r="J26" i="4"/>
  <c r="J27" i="4"/>
  <c r="J28" i="4"/>
  <c r="G29" i="3" l="1"/>
  <c r="E29" i="3"/>
  <c r="E13" i="3"/>
  <c r="G23" i="3"/>
  <c r="G24" i="3"/>
  <c r="G25" i="3"/>
  <c r="G26" i="3"/>
  <c r="G27" i="3"/>
  <c r="G28" i="3"/>
  <c r="G13" i="3"/>
  <c r="G7" i="3"/>
  <c r="G8" i="3"/>
  <c r="G9" i="3"/>
  <c r="G10" i="3"/>
  <c r="G11" i="3"/>
  <c r="G12" i="3"/>
  <c r="G14" i="3"/>
  <c r="G15" i="3"/>
  <c r="G16" i="3"/>
  <c r="G17" i="3"/>
  <c r="G18" i="3"/>
  <c r="G19" i="3"/>
  <c r="G20" i="3"/>
  <c r="G21" i="3"/>
  <c r="G22" i="3"/>
  <c r="G6" i="3"/>
  <c r="E6" i="3"/>
  <c r="E7" i="3"/>
  <c r="E8" i="3"/>
  <c r="E9" i="3"/>
  <c r="E10" i="3"/>
  <c r="E11" i="3"/>
  <c r="E12" i="3"/>
  <c r="E14" i="3"/>
  <c r="E15" i="3"/>
  <c r="E16" i="3"/>
  <c r="E17" i="3"/>
  <c r="E18" i="3"/>
  <c r="E19" i="3"/>
  <c r="E20" i="3"/>
  <c r="E21" i="3"/>
  <c r="E22" i="3"/>
  <c r="E23" i="3"/>
  <c r="E24" i="3"/>
  <c r="E25" i="3"/>
  <c r="E26" i="3"/>
  <c r="E27" i="3"/>
  <c r="E28" i="3"/>
  <c r="G7" i="2"/>
  <c r="G29" i="2"/>
  <c r="E7" i="2"/>
  <c r="E29" i="2"/>
  <c r="E13" i="2"/>
  <c r="G13" i="2"/>
  <c r="G8" i="2"/>
  <c r="G9" i="2"/>
  <c r="G10" i="2"/>
  <c r="G11" i="2"/>
  <c r="G12" i="2"/>
  <c r="G14" i="2"/>
  <c r="G15" i="2"/>
  <c r="G16" i="2"/>
  <c r="G17" i="2"/>
  <c r="G18" i="2"/>
  <c r="G19" i="2"/>
  <c r="G20" i="2"/>
  <c r="G21" i="2"/>
  <c r="G22" i="2"/>
  <c r="G23" i="2"/>
  <c r="G24" i="2"/>
  <c r="G25" i="2"/>
  <c r="G26" i="2"/>
  <c r="G27" i="2"/>
  <c r="G28" i="2"/>
  <c r="G6" i="2"/>
  <c r="E8" i="2"/>
  <c r="E6" i="2"/>
  <c r="H18" i="3" l="1"/>
  <c r="H8" i="3"/>
  <c r="H27" i="3"/>
  <c r="H19" i="3"/>
  <c r="H13" i="3"/>
  <c r="H15" i="3"/>
  <c r="H26" i="3"/>
  <c r="H16" i="3"/>
  <c r="H14" i="3"/>
  <c r="H25" i="3"/>
  <c r="H17" i="3"/>
  <c r="H24" i="3"/>
  <c r="H28" i="3"/>
  <c r="H6" i="3"/>
  <c r="H12" i="3"/>
  <c r="H23" i="3"/>
  <c r="H22" i="3"/>
  <c r="H11" i="3"/>
  <c r="H21" i="3"/>
  <c r="H10" i="3"/>
  <c r="H20" i="3"/>
  <c r="H9" i="3"/>
  <c r="H29" i="3"/>
  <c r="H29" i="2"/>
  <c r="H7" i="2"/>
  <c r="H8" i="2"/>
  <c r="H13" i="2"/>
  <c r="H6" i="2"/>
  <c r="E28" i="2"/>
  <c r="H28" i="2" s="1"/>
  <c r="E27" i="2"/>
  <c r="H27" i="2" s="1"/>
  <c r="E26" i="2"/>
  <c r="H26" i="2" s="1"/>
  <c r="E25" i="2"/>
  <c r="H25" i="2" s="1"/>
  <c r="E24" i="2"/>
  <c r="H24" i="2" s="1"/>
  <c r="E23" i="2"/>
  <c r="H23" i="2" s="1"/>
  <c r="E22" i="2"/>
  <c r="H22" i="2" s="1"/>
  <c r="E21" i="2"/>
  <c r="H21" i="2" s="1"/>
  <c r="E20" i="2"/>
  <c r="H20" i="2" s="1"/>
  <c r="E19" i="2"/>
  <c r="H19" i="2" s="1"/>
  <c r="E18" i="2"/>
  <c r="H18" i="2" s="1"/>
  <c r="E17" i="2"/>
  <c r="H17" i="2" s="1"/>
  <c r="E16" i="2"/>
  <c r="H16" i="2" s="1"/>
  <c r="E15" i="2"/>
  <c r="H15" i="2" s="1"/>
  <c r="E14" i="2"/>
  <c r="H14" i="2" s="1"/>
  <c r="E12" i="2"/>
  <c r="H12" i="2" s="1"/>
  <c r="E11" i="2"/>
  <c r="H11" i="2" s="1"/>
  <c r="E10" i="2"/>
  <c r="H10" i="2" s="1"/>
  <c r="E9" i="2"/>
  <c r="H9" i="2" s="1"/>
</calcChain>
</file>

<file path=xl/comments1.xml><?xml version="1.0" encoding="utf-8"?>
<comments xmlns="http://schemas.openxmlformats.org/spreadsheetml/2006/main">
  <authors>
    <author>Admin</author>
  </authors>
  <commentList>
    <comment ref="D3" authorId="0" shapeId="0">
      <text>
        <r>
          <rPr>
            <b/>
            <sz val="9"/>
            <color indexed="81"/>
            <rFont val="Tahoma"/>
            <family val="2"/>
            <charset val="204"/>
          </rPr>
          <t>Admin:</t>
        </r>
        <r>
          <rPr>
            <sz val="9"/>
            <color indexed="81"/>
            <rFont val="Tahoma"/>
            <family val="2"/>
            <charset val="204"/>
          </rPr>
          <t xml:space="preserve">
</t>
        </r>
      </text>
    </comment>
    <comment ref="E3" authorId="0" shapeId="0">
      <text>
        <r>
          <rPr>
            <b/>
            <sz val="9"/>
            <color indexed="81"/>
            <rFont val="Tahoma"/>
            <family val="2"/>
            <charset val="204"/>
          </rPr>
          <t>Admin:</t>
        </r>
        <r>
          <rPr>
            <sz val="9"/>
            <color indexed="81"/>
            <rFont val="Tahoma"/>
            <family val="2"/>
            <charset val="204"/>
          </rPr>
          <t xml:space="preserve">
</t>
        </r>
      </text>
    </comment>
  </commentList>
</comments>
</file>

<file path=xl/comments2.xml><?xml version="1.0" encoding="utf-8"?>
<comments xmlns="http://schemas.openxmlformats.org/spreadsheetml/2006/main">
  <authors>
    <author>Admin</author>
  </authors>
  <commentList>
    <comment ref="D3" authorId="0" shapeId="0">
      <text>
        <r>
          <rPr>
            <b/>
            <sz val="9"/>
            <color indexed="81"/>
            <rFont val="Tahoma"/>
            <family val="2"/>
            <charset val="204"/>
          </rPr>
          <t>Admin:</t>
        </r>
        <r>
          <rPr>
            <sz val="9"/>
            <color indexed="81"/>
            <rFont val="Tahoma"/>
            <family val="2"/>
            <charset val="204"/>
          </rPr>
          <t xml:space="preserve">
</t>
        </r>
      </text>
    </comment>
  </commentList>
</comments>
</file>

<file path=xl/comments3.xml><?xml version="1.0" encoding="utf-8"?>
<comments xmlns="http://schemas.openxmlformats.org/spreadsheetml/2006/main">
  <authors>
    <author>Admin</author>
  </authors>
  <commentList>
    <comment ref="D2" authorId="0" shapeId="0">
      <text>
        <r>
          <rPr>
            <b/>
            <sz val="9"/>
            <color indexed="81"/>
            <rFont val="Tahoma"/>
            <family val="2"/>
            <charset val="204"/>
          </rPr>
          <t>Admin:</t>
        </r>
        <r>
          <rPr>
            <sz val="9"/>
            <color indexed="81"/>
            <rFont val="Tahoma"/>
            <family val="2"/>
            <charset val="204"/>
          </rPr>
          <t xml:space="preserve">
</t>
        </r>
      </text>
    </comment>
  </commentList>
</comments>
</file>

<file path=xl/comments4.xml><?xml version="1.0" encoding="utf-8"?>
<comments xmlns="http://schemas.openxmlformats.org/spreadsheetml/2006/main">
  <authors>
    <author>Admin</author>
  </authors>
  <commentList>
    <comment ref="D2" authorId="0" shapeId="0">
      <text>
        <r>
          <rPr>
            <b/>
            <sz val="9"/>
            <color indexed="81"/>
            <rFont val="Tahoma"/>
            <family val="2"/>
            <charset val="204"/>
          </rPr>
          <t>Admin:</t>
        </r>
        <r>
          <rPr>
            <sz val="9"/>
            <color indexed="81"/>
            <rFont val="Tahoma"/>
            <family val="2"/>
            <charset val="204"/>
          </rPr>
          <t xml:space="preserve">
</t>
        </r>
      </text>
    </comment>
  </commentList>
</comments>
</file>

<file path=xl/comments5.xml><?xml version="1.0" encoding="utf-8"?>
<comments xmlns="http://schemas.openxmlformats.org/spreadsheetml/2006/main">
  <authors>
    <author>Admin</author>
  </authors>
  <commentList>
    <comment ref="D2" authorId="0" shapeId="0">
      <text>
        <r>
          <rPr>
            <b/>
            <sz val="9"/>
            <color indexed="81"/>
            <rFont val="Tahoma"/>
            <family val="2"/>
            <charset val="204"/>
          </rPr>
          <t>Admin:</t>
        </r>
        <r>
          <rPr>
            <sz val="9"/>
            <color indexed="81"/>
            <rFont val="Tahoma"/>
            <family val="2"/>
            <charset val="204"/>
          </rPr>
          <t xml:space="preserve">
</t>
        </r>
      </text>
    </comment>
  </commentList>
</comments>
</file>

<file path=xl/comments6.xml><?xml version="1.0" encoding="utf-8"?>
<comments xmlns="http://schemas.openxmlformats.org/spreadsheetml/2006/main">
  <authors>
    <author>Admin</author>
  </authors>
  <commentList>
    <comment ref="D2" authorId="0" shapeId="0">
      <text>
        <r>
          <rPr>
            <b/>
            <sz val="9"/>
            <color indexed="81"/>
            <rFont val="Tahoma"/>
            <family val="2"/>
            <charset val="204"/>
          </rPr>
          <t>Admin:</t>
        </r>
        <r>
          <rPr>
            <sz val="9"/>
            <color indexed="81"/>
            <rFont val="Tahoma"/>
            <family val="2"/>
            <charset val="204"/>
          </rPr>
          <t xml:space="preserve">
</t>
        </r>
      </text>
    </comment>
  </commentList>
</comments>
</file>

<file path=xl/comments7.xml><?xml version="1.0" encoding="utf-8"?>
<comments xmlns="http://schemas.openxmlformats.org/spreadsheetml/2006/main">
  <authors>
    <author>Admin</author>
  </authors>
  <commentList>
    <comment ref="D2" authorId="0" shapeId="0">
      <text>
        <r>
          <rPr>
            <b/>
            <sz val="9"/>
            <color indexed="81"/>
            <rFont val="Tahoma"/>
            <family val="2"/>
            <charset val="204"/>
          </rPr>
          <t>Admin:</t>
        </r>
        <r>
          <rPr>
            <sz val="9"/>
            <color indexed="81"/>
            <rFont val="Tahoma"/>
            <family val="2"/>
            <charset val="204"/>
          </rPr>
          <t xml:space="preserve">
</t>
        </r>
      </text>
    </comment>
  </commentList>
</comments>
</file>

<file path=xl/comments8.xml><?xml version="1.0" encoding="utf-8"?>
<comments xmlns="http://schemas.openxmlformats.org/spreadsheetml/2006/main">
  <authors>
    <author>Admin</author>
  </authors>
  <commentList>
    <comment ref="D3" authorId="0" shapeId="0">
      <text>
        <r>
          <rPr>
            <b/>
            <sz val="9"/>
            <color indexed="81"/>
            <rFont val="Tahoma"/>
            <family val="2"/>
            <charset val="204"/>
          </rPr>
          <t>Admin:</t>
        </r>
        <r>
          <rPr>
            <sz val="9"/>
            <color indexed="81"/>
            <rFont val="Tahoma"/>
            <family val="2"/>
            <charset val="204"/>
          </rPr>
          <t xml:space="preserve">
</t>
        </r>
      </text>
    </comment>
  </commentList>
</comments>
</file>

<file path=xl/sharedStrings.xml><?xml version="1.0" encoding="utf-8"?>
<sst xmlns="http://schemas.openxmlformats.org/spreadsheetml/2006/main" count="892" uniqueCount="177">
  <si>
    <t>№ п/п</t>
  </si>
  <si>
    <t>руб./м³</t>
  </si>
  <si>
    <t>без НДС</t>
  </si>
  <si>
    <t>с НДС</t>
  </si>
  <si>
    <t>1.</t>
  </si>
  <si>
    <t>Городской округ "Город Белгород" и Белгородский район</t>
  </si>
  <si>
    <t>2.</t>
  </si>
  <si>
    <t>Алексеевский район</t>
  </si>
  <si>
    <t>3.</t>
  </si>
  <si>
    <t>Борисовский район</t>
  </si>
  <si>
    <t>4.</t>
  </si>
  <si>
    <t>Валуйский район</t>
  </si>
  <si>
    <t>5.</t>
  </si>
  <si>
    <t>Вейделевский район</t>
  </si>
  <si>
    <t>6.</t>
  </si>
  <si>
    <t xml:space="preserve">Волоконовский район </t>
  </si>
  <si>
    <t>7.</t>
  </si>
  <si>
    <t>8.</t>
  </si>
  <si>
    <t>9.</t>
  </si>
  <si>
    <t>10.</t>
  </si>
  <si>
    <t>Грайворонский район</t>
  </si>
  <si>
    <t>11.</t>
  </si>
  <si>
    <t xml:space="preserve">Ивнянский район </t>
  </si>
  <si>
    <t>12.</t>
  </si>
  <si>
    <t>13.</t>
  </si>
  <si>
    <t xml:space="preserve">Корочанский район </t>
  </si>
  <si>
    <t>14.</t>
  </si>
  <si>
    <t>Красненский район</t>
  </si>
  <si>
    <t>15.</t>
  </si>
  <si>
    <t>Красногвардейский район</t>
  </si>
  <si>
    <t>16.</t>
  </si>
  <si>
    <t>Краснояружский район</t>
  </si>
  <si>
    <t>17.</t>
  </si>
  <si>
    <t>Новооскольский район</t>
  </si>
  <si>
    <t>18.</t>
  </si>
  <si>
    <t>Прохоровский район</t>
  </si>
  <si>
    <t>19.</t>
  </si>
  <si>
    <t>Ракитянский район</t>
  </si>
  <si>
    <t>20.</t>
  </si>
  <si>
    <t>Ровеньский район</t>
  </si>
  <si>
    <t>21.</t>
  </si>
  <si>
    <t>22.</t>
  </si>
  <si>
    <t>23.</t>
  </si>
  <si>
    <t>24.</t>
  </si>
  <si>
    <t xml:space="preserve">Яковлевский район </t>
  </si>
  <si>
    <t>Корочанский район</t>
  </si>
  <si>
    <t>Шебекинский район</t>
  </si>
  <si>
    <t>Старооскольский городской округ</t>
  </si>
  <si>
    <t>с 01.01.2024 по 30.06.2024 г.</t>
  </si>
  <si>
    <t>с 01.07.2024 по 31.12.2024 г.</t>
  </si>
  <si>
    <t>I полугодие</t>
  </si>
  <si>
    <t>II полугодие</t>
  </si>
  <si>
    <t>Губкинский городской округ</t>
  </si>
  <si>
    <t>%</t>
  </si>
  <si>
    <t>Рост</t>
  </si>
  <si>
    <t>г.Белгород и Белгородский район</t>
  </si>
  <si>
    <t>Белгородский район п Разумное,                                       ул. Стационная, Березовая</t>
  </si>
  <si>
    <t>г. Шебекино, п. Графовка, п. Маслова Пристань</t>
  </si>
  <si>
    <t xml:space="preserve">Шебекинский район </t>
  </si>
  <si>
    <t>п. Чернянка</t>
  </si>
  <si>
    <t>прочие с/п</t>
  </si>
  <si>
    <t xml:space="preserve">Чернянский район </t>
  </si>
  <si>
    <t>Наименование муниципального образования территории оказываемых услуг</t>
  </si>
  <si>
    <t>водоотведение</t>
  </si>
  <si>
    <t>очистка сточных вод</t>
  </si>
  <si>
    <t>п. Чернянка водоотведение</t>
  </si>
  <si>
    <t>прочие с/п водоотведение</t>
  </si>
  <si>
    <r>
      <rPr>
        <b/>
        <sz val="22"/>
        <rFont val="Times New Roman"/>
        <family val="1"/>
        <charset val="204"/>
      </rPr>
      <t xml:space="preserve">Тарифы     </t>
    </r>
    <r>
      <rPr>
        <b/>
        <sz val="20"/>
        <rFont val="Times New Roman"/>
        <family val="1"/>
        <charset val="204"/>
      </rPr>
      <t xml:space="preserve">                                                                                                                                          на услуги водоснабжения  ГУП "Белоблводоканал"  на 2024 год
</t>
    </r>
    <r>
      <rPr>
        <sz val="16"/>
        <rFont val="Times New Roman"/>
        <family val="1"/>
        <charset val="204"/>
      </rPr>
      <t>(приказы управления по государственному регулированию цен и тарифов в Белгородской области от 18 декабря 2023г. №37/1,№37/3,№37/18)</t>
    </r>
  </si>
  <si>
    <t>п.Чернянка очистка сточных вод</t>
  </si>
  <si>
    <r>
      <rPr>
        <b/>
        <sz val="24"/>
        <rFont val="Times New Roman"/>
        <family val="1"/>
        <charset val="204"/>
      </rPr>
      <t xml:space="preserve">Тарифы    </t>
    </r>
    <r>
      <rPr>
        <b/>
        <sz val="20"/>
        <rFont val="Times New Roman"/>
        <family val="1"/>
        <charset val="204"/>
      </rPr>
      <t xml:space="preserve">                                                                                                                                           на услуги водоотведения и очистки сточных вод                                   ГУП "Белоблводоканал"  на 2024 год
</t>
    </r>
    <r>
      <rPr>
        <sz val="16"/>
        <rFont val="Times New Roman"/>
        <family val="1"/>
        <charset val="204"/>
      </rPr>
      <t>(приказы управления по государственному регулированию цен и тарифов в Белгородской области от 18 декабря 2023г. №37/1,№37/3,№37/18)</t>
    </r>
  </si>
  <si>
    <r>
      <rPr>
        <b/>
        <sz val="22"/>
        <rFont val="Times New Roman"/>
        <family val="1"/>
        <charset val="204"/>
      </rPr>
      <t>Проект Тарифов</t>
    </r>
    <r>
      <rPr>
        <b/>
        <sz val="20"/>
        <rFont val="Times New Roman"/>
        <family val="1"/>
        <charset val="204"/>
      </rPr>
      <t xml:space="preserve"> на услуги водоснабжения  ГУП "Белоблводоканал"  на 2025 год
</t>
    </r>
    <r>
      <rPr>
        <sz val="16"/>
        <rFont val="Times New Roman"/>
        <family val="1"/>
        <charset val="204"/>
      </rPr>
      <t>(приказы управления по государственному регулированию цен и тарифов в Белгородской области от 18 декабря 2023г. №37/1,№37/3,№37/18)</t>
    </r>
  </si>
  <si>
    <r>
      <rPr>
        <b/>
        <sz val="24"/>
        <rFont val="Times New Roman"/>
        <family val="1"/>
        <charset val="204"/>
      </rPr>
      <t xml:space="preserve">Проект Тарифов </t>
    </r>
    <r>
      <rPr>
        <b/>
        <sz val="20"/>
        <rFont val="Times New Roman"/>
        <family val="1"/>
        <charset val="204"/>
      </rPr>
      <t xml:space="preserve">на услуги водоотведения и очистки сточных вод  ГУП "Белоблводоканал"  на 2025 год
</t>
    </r>
    <r>
      <rPr>
        <sz val="16"/>
        <rFont val="Times New Roman"/>
        <family val="1"/>
        <charset val="204"/>
      </rPr>
      <t>(приказы управления по государственному регулированию цен и тарифов в Белгородской области от 18 декабря 2023г. №37/1,№37/3,№37/18)</t>
    </r>
  </si>
  <si>
    <t>Проект ГУП "Белоблводоканал"
Единый тариф  
2025 год</t>
  </si>
  <si>
    <t>Проект УГРЦТ
Единый тариф 
2025 год</t>
  </si>
  <si>
    <t>Отклонение
Единый тариф УГРЦТ-тариф 
1 п/г 2025 г.</t>
  </si>
  <si>
    <t>Отклонение Единый тариф УГРЦТ- тариф 1 п/г 2025 г.</t>
  </si>
  <si>
    <t>Действующий тарифс 01.07.2024 по 31.12.2024 г.</t>
  </si>
  <si>
    <t>Проект ГУП "Белоблводоканал"
Единый тариф  
с 01.01.2025 года</t>
  </si>
  <si>
    <t>Проект УГРЦТ
Единый тариф 
с 01.01.2025 года</t>
  </si>
  <si>
    <t>Без НДС</t>
  </si>
  <si>
    <t>35,62</t>
  </si>
  <si>
    <t>п. Чернянка очистка сточных вод</t>
  </si>
  <si>
    <t>25.</t>
  </si>
  <si>
    <t>26.</t>
  </si>
  <si>
    <t>27.</t>
  </si>
  <si>
    <r>
      <rPr>
        <b/>
        <sz val="22"/>
        <rFont val="Times New Roman"/>
        <family val="1"/>
        <charset val="204"/>
      </rPr>
      <t>Проект Тарифов</t>
    </r>
    <r>
      <rPr>
        <b/>
        <sz val="20"/>
        <rFont val="Times New Roman"/>
        <family val="1"/>
        <charset val="204"/>
      </rPr>
      <t xml:space="preserve"> на услуги  водоснабжения, водоотведения и водоотведения (в части очистки сточных вод) ГУП "Белоблводоканал"  на 2025 год
</t>
    </r>
    <r>
      <rPr>
        <sz val="16"/>
        <rFont val="Times New Roman"/>
        <family val="1"/>
        <charset val="204"/>
      </rPr>
      <t>(приказы управления по государственному регулированию цен и тарифов в Белгородской области от 18 декабря 2023г. №37/1,№37/3,№37/18)</t>
    </r>
  </si>
  <si>
    <t xml:space="preserve">
Единый тариф 
с 01.01.2025 года</t>
  </si>
  <si>
    <t xml:space="preserve">население </t>
  </si>
  <si>
    <t>прочие</t>
  </si>
  <si>
    <t>Процент отклонения, %</t>
  </si>
  <si>
    <t>Чернянский район</t>
  </si>
  <si>
    <t>г. Белгород и Белгородский район</t>
  </si>
  <si>
    <t xml:space="preserve">
Единый тариф 
с 01.01.2025 года (с НДС)</t>
  </si>
  <si>
    <t>Проект ГУП "Белоблводоканал"
Единый тариф  
с 01.01.2026 года (без НДС)</t>
  </si>
  <si>
    <t xml:space="preserve">Проект ГУП "Белоблводоканал"
Единый тариф  
с 01.01.2026 года (с НДС)        </t>
  </si>
  <si>
    <t xml:space="preserve">
Единый тариф 
с 01.10.2026 года</t>
  </si>
  <si>
    <t xml:space="preserve">
Единый тариф 
с 01.10.2026 года (с НДС)</t>
  </si>
  <si>
    <t>Отклонение Единый тариф УГРЦТ- тариф 9 п/г 2026 г.</t>
  </si>
  <si>
    <t xml:space="preserve">
Единый тариф 
с 01.01.2025 года, руб./м³</t>
  </si>
  <si>
    <t>ОЧИСТКА</t>
  </si>
  <si>
    <t>Действующий тариф с 01.07.2025 по 31.12.2025 г., руб./м³</t>
  </si>
  <si>
    <t>Белгородский район п Разумное, ул. Стационная, Березовая</t>
  </si>
  <si>
    <t xml:space="preserve">    ВОДООТВЕДЕНИЕ</t>
  </si>
  <si>
    <t>ВОДОСНАБЖЕНИЕ</t>
  </si>
  <si>
    <t xml:space="preserve"> тариф с 01.07.2025 по 31.12.2025 г., руб./м³ </t>
  </si>
  <si>
    <t xml:space="preserve"> Тариф с 01.10.2026 по 31.12.2026г., руб./м³</t>
  </si>
  <si>
    <r>
      <t xml:space="preserve"> Тарифы на услуги водоотведения и очистки сточных вод  ГУП "Белоблводоканал"  на 2026 год
</t>
    </r>
    <r>
      <rPr>
        <sz val="24"/>
        <rFont val="Times New Roman"/>
        <family val="1"/>
        <charset val="204"/>
      </rPr>
      <t>(приказ управления по государственному регулированию цен и тарифов в Белгородской области 
№ ____ от ________2025г)</t>
    </r>
  </si>
  <si>
    <r>
      <t xml:space="preserve">Тарифы на услуги водоснабжения  ГУП "Белоблводоканал"  на 2026 год
</t>
    </r>
    <r>
      <rPr>
        <sz val="24"/>
        <rFont val="Times New Roman"/>
        <family val="1"/>
        <charset val="204"/>
      </rPr>
      <t>(приказ управления по государственному регулированию цен и тарифов в Белгородской области № ____от________2025)</t>
    </r>
  </si>
  <si>
    <t>Действующий тариф с 01.07.2024 по 31.12.2024 г.</t>
  </si>
  <si>
    <t>Действующий тариф с 01.01.2024 по 30.06.2024 г.,руб./м³</t>
  </si>
  <si>
    <t>Тариф с 01.01.2026 по 30.09.2026г., руб./м³ 
 Рост 1,67% (НДС 22%)</t>
  </si>
  <si>
    <t xml:space="preserve">Население
</t>
  </si>
  <si>
    <t xml:space="preserve">Прочие
</t>
  </si>
  <si>
    <t>ЭОТ</t>
  </si>
  <si>
    <t>Льготные тарифы в 10 районах</t>
  </si>
  <si>
    <t>руб/м3</t>
  </si>
  <si>
    <t>Льготные тарифы в 3 районах</t>
  </si>
  <si>
    <r>
      <t>руб. /м</t>
    </r>
    <r>
      <rPr>
        <b/>
        <vertAlign val="superscript"/>
        <sz val="20"/>
        <color theme="1"/>
        <rFont val="Times New Roman"/>
        <family val="1"/>
        <charset val="204"/>
      </rPr>
      <t>3</t>
    </r>
  </si>
  <si>
    <t xml:space="preserve"> Тариф с 01.07.2025 по 31.12.2025 г., руб./м³ 
 ( НДС 20%).</t>
  </si>
  <si>
    <t xml:space="preserve"> Тариф с 01.07.2025 по 31.12.2025 г., руб./м³ 
 ( НДС 20%)</t>
  </si>
  <si>
    <r>
      <t xml:space="preserve">Тариф с 01.01.2026 по 30.09.2026г., руб./м³ 
 Рост 1,67% </t>
    </r>
    <r>
      <rPr>
        <b/>
        <sz val="17"/>
        <color rgb="FFFF0000"/>
        <rFont val="Times New Roman"/>
        <family val="1"/>
        <charset val="204"/>
      </rPr>
      <t>(НДС 22%)</t>
    </r>
  </si>
  <si>
    <r>
      <t>Тариф с 01.01.2026 по 30.09.2026г., руб./м³ 
 Рост 1,67%</t>
    </r>
    <r>
      <rPr>
        <b/>
        <sz val="17"/>
        <color rgb="FFFF0000"/>
        <rFont val="Times New Roman"/>
        <family val="1"/>
        <charset val="204"/>
      </rPr>
      <t xml:space="preserve"> (НДС 22%)</t>
    </r>
  </si>
  <si>
    <r>
      <t xml:space="preserve">Тариф с 01.07.2025 по 31.12.2025 г., руб./м³ 
</t>
    </r>
    <r>
      <rPr>
        <b/>
        <sz val="12"/>
        <color rgb="FFFF0000"/>
        <rFont val="Times New Roman"/>
        <family val="1"/>
        <charset val="204"/>
      </rPr>
      <t xml:space="preserve"> ( НДС 20%)</t>
    </r>
  </si>
  <si>
    <t>руб/м4</t>
  </si>
  <si>
    <t>ВОДООТВЕДЕНИЕ</t>
  </si>
  <si>
    <r>
      <t xml:space="preserve"> Тариф с 01.07.2025 по 31.12.2025 г., руб./м³, </t>
    </r>
    <r>
      <rPr>
        <b/>
        <sz val="18"/>
        <color rgb="FFFF0000"/>
        <rFont val="Times New Roman"/>
        <family val="1"/>
        <charset val="204"/>
      </rPr>
      <t>НДС -20%</t>
    </r>
  </si>
  <si>
    <r>
      <t xml:space="preserve">Тариф с 01.01.2026 по 30.09.2026г., руб./м³ 
 Рост 1,67%, </t>
    </r>
    <r>
      <rPr>
        <b/>
        <sz val="18"/>
        <color rgb="FFFF0000"/>
        <rFont val="Times New Roman"/>
        <family val="1"/>
        <charset val="204"/>
      </rPr>
      <t>(НДС 22%)</t>
    </r>
    <r>
      <rPr>
        <b/>
        <sz val="18"/>
        <rFont val="Times New Roman"/>
        <family val="1"/>
        <charset val="204"/>
      </rPr>
      <t xml:space="preserve">
</t>
    </r>
  </si>
  <si>
    <t>Льготные тарифы с 01.01. 2026 г. в 4 районах, с 01.10. 26 в 3 районах.</t>
  </si>
  <si>
    <t>население (с НДС)</t>
  </si>
  <si>
    <t>прочие (без НДС)</t>
  </si>
  <si>
    <r>
      <t xml:space="preserve"> Тарифы на услуги водоотведения и очистки сточных вод  ГУП "Белоблводоканал"  на 2026 год
</t>
    </r>
    <r>
      <rPr>
        <sz val="24"/>
        <rFont val="Times New Roman"/>
        <family val="1"/>
        <charset val="204"/>
      </rPr>
      <t>(приказ управления по государственному регулированию цен и тарифов в Белгородской области
 от 19 декабря 2025г. № 46/2)</t>
    </r>
  </si>
  <si>
    <t>Белгородский район п. Разумное, ул. Стационная, Березовая</t>
  </si>
  <si>
    <t>Шебекинский район (г. Шебекино, п. Графовка, п. Маслова Пристань)</t>
  </si>
  <si>
    <t>Алексеевский муниципальный округ; Валуйский муниципальный округ, Новооскольский муниципальный округ, Вейделевский район, Ивнянский район, Корочанский район, Красненский район, Красногвардейский район, Краснояружский район,  Прохоровский район, Ракитянский район, Чернянский район.</t>
  </si>
  <si>
    <t>Вид тарифа</t>
  </si>
  <si>
    <t>период действия</t>
  </si>
  <si>
    <t>Тариф на питьевую воду</t>
  </si>
  <si>
    <t>Тариф на водоотведение</t>
  </si>
  <si>
    <t>прочие
(без НДС)</t>
  </si>
  <si>
    <t>Алексеевский муниципальный округ; Валуйский муниципальный округ, Новооскольский муниципальный округ, Шебекинский муниципальный округ, Борисовский район, Вейделевский район, Волоконовский район, Губкинский городской округ, Грайворонский муниципальный округ, Ивнянский район, Корочанский район, Красненский район, Красногвардейский район, Краснояружский район,  Прохоровский район, Ракитянский район, Чернянский район.</t>
  </si>
  <si>
    <t>Экономически обоснованные тарифы</t>
  </si>
  <si>
    <t>01.01.2026г. по 30.09.2026г.</t>
  </si>
  <si>
    <t>01.10.2026г. по 31.12.2026г.</t>
  </si>
  <si>
    <r>
      <t xml:space="preserve">Тариф с 01.01.2026 по 30.09.2026г., руб./м³ 
 Рост 1,67%, </t>
    </r>
    <r>
      <rPr>
        <b/>
        <sz val="22"/>
        <color rgb="FFFF0000"/>
        <rFont val="Times New Roman"/>
        <family val="1"/>
        <charset val="204"/>
      </rPr>
      <t>(НДС 22%)</t>
    </r>
    <r>
      <rPr>
        <b/>
        <sz val="22"/>
        <rFont val="Times New Roman"/>
        <family val="1"/>
        <charset val="204"/>
      </rPr>
      <t xml:space="preserve">
</t>
    </r>
  </si>
  <si>
    <r>
      <t xml:space="preserve"> Тариф с 01.07.2025 по 31.12.2025 г., руб./м³, </t>
    </r>
    <r>
      <rPr>
        <b/>
        <sz val="20"/>
        <color rgb="FFFF0000"/>
        <rFont val="Times New Roman"/>
        <family val="1"/>
        <charset val="204"/>
      </rPr>
      <t>НДС -20%</t>
    </r>
  </si>
  <si>
    <r>
      <rPr>
        <b/>
        <sz val="28"/>
        <rFont val="Times New Roman"/>
        <family val="1"/>
        <charset val="204"/>
      </rPr>
      <t>Тарифы на услуги водоснабжения, водоотведения и очистки сточных вод
 ГУП "Белоблводоканал"  на 2026 год</t>
    </r>
    <r>
      <rPr>
        <b/>
        <sz val="24"/>
        <rFont val="Times New Roman"/>
        <family val="1"/>
        <charset val="204"/>
      </rPr>
      <t xml:space="preserve">
</t>
    </r>
    <r>
      <rPr>
        <sz val="24"/>
        <rFont val="Times New Roman"/>
        <family val="1"/>
        <charset val="204"/>
      </rPr>
      <t>(</t>
    </r>
    <r>
      <rPr>
        <sz val="23"/>
        <rFont val="Times New Roman"/>
        <family val="1"/>
        <charset val="204"/>
      </rPr>
      <t>приказ управления по государственному регулированию цен и тарифов в Белгородской области от 19 декабря 2025г. №46/2</t>
    </r>
    <r>
      <rPr>
        <sz val="24"/>
        <rFont val="Times New Roman"/>
        <family val="1"/>
        <charset val="204"/>
      </rPr>
      <t>)</t>
    </r>
  </si>
  <si>
    <t>2025г.</t>
  </si>
  <si>
    <t>2026г.</t>
  </si>
  <si>
    <t>Белгородский район
п. Разумное, ул. Стационная, ул. Березовая</t>
  </si>
  <si>
    <t>Тариф на водоотведение 
(в части очистки сточных вод)</t>
  </si>
  <si>
    <r>
      <t>руб./м</t>
    </r>
    <r>
      <rPr>
        <b/>
        <vertAlign val="superscript"/>
        <sz val="16"/>
        <rFont val="Times New Roman"/>
        <family val="1"/>
        <charset val="204"/>
      </rPr>
      <t>3</t>
    </r>
  </si>
  <si>
    <r>
      <t>Тариф с 01.01.2026 по 30.09.2026г., руб./м³ 
 Рост 1,67%,</t>
    </r>
    <r>
      <rPr>
        <b/>
        <sz val="19"/>
        <color rgb="FFFF0000"/>
        <rFont val="Times New Roman"/>
        <family val="1"/>
        <charset val="204"/>
      </rPr>
      <t xml:space="preserve"> 
(НДС 22%)</t>
    </r>
    <r>
      <rPr>
        <b/>
        <sz val="19"/>
        <rFont val="Times New Roman"/>
        <family val="1"/>
        <charset val="204"/>
      </rPr>
      <t xml:space="preserve">
</t>
    </r>
  </si>
  <si>
    <r>
      <t xml:space="preserve"> Тариф с 01.07.2025 по 31.12.2025 г., руб./м³,
</t>
    </r>
    <r>
      <rPr>
        <b/>
        <sz val="19"/>
        <color rgb="FFFF0000"/>
        <rFont val="Times New Roman"/>
        <family val="1"/>
        <charset val="204"/>
      </rPr>
      <t>НДС -20%</t>
    </r>
    <r>
      <rPr>
        <b/>
        <sz val="19"/>
        <rFont val="Times New Roman"/>
        <family val="1"/>
        <charset val="204"/>
      </rPr>
      <t xml:space="preserve">
</t>
    </r>
  </si>
  <si>
    <t>Экономически обоснованный тариф на питьевую воду применяется на территории 12 муниципальных образований:</t>
  </si>
  <si>
    <r>
      <t xml:space="preserve">Экономически обоснованный тариф </t>
    </r>
    <r>
      <rPr>
        <b/>
        <u/>
        <sz val="21"/>
        <color theme="1"/>
        <rFont val="Times New Roman"/>
        <family val="1"/>
        <charset val="204"/>
      </rPr>
      <t>на водоотведение</t>
    </r>
    <r>
      <rPr>
        <b/>
        <sz val="21"/>
        <color theme="1"/>
        <rFont val="Times New Roman"/>
        <family val="1"/>
        <charset val="204"/>
      </rPr>
      <t xml:space="preserve"> применяется на территории 17 муниципальных образований:</t>
    </r>
  </si>
  <si>
    <t>рост</t>
  </si>
  <si>
    <t>Население</t>
  </si>
  <si>
    <t>Прочие категории потребителей ЭОТ</t>
  </si>
  <si>
    <t>12 районов</t>
  </si>
  <si>
    <t>Льготные тарифы с 01.01. 2026 г. в 4 районах ЭОТ-16 районах, с 01.10. 2026 г. в 3 районах. ЭОТ- 17 районов</t>
  </si>
  <si>
    <t>Население прочие районы ЭОТ</t>
  </si>
  <si>
    <t>ВОДООТВЕДЕНИЕ (в части очистки сточных вод)</t>
  </si>
  <si>
    <r>
      <t>руб. /м</t>
    </r>
    <r>
      <rPr>
        <b/>
        <vertAlign val="superscript"/>
        <sz val="26"/>
        <color theme="1"/>
        <rFont val="Times New Roman"/>
        <family val="1"/>
        <charset val="204"/>
      </rPr>
      <t>3</t>
    </r>
  </si>
  <si>
    <t>Прочие категории</t>
  </si>
  <si>
    <t>Водоснабжение - 10 льготных тарифов; 12 - ЭОТ.</t>
  </si>
  <si>
    <t>Водоотведение - 4 льготных тарифа, в 4 кв.2026г. - 3 льготных тарифа; 17 - ЭОТ /4 кв.2026г. - 18 ЭОТ.</t>
  </si>
  <si>
    <t>Водоснабжение - 3 247 492,68 тыс. руб.</t>
  </si>
  <si>
    <t>Очистка - 15 800,98 тыс. руб.</t>
  </si>
  <si>
    <t>Водоотведение (в части очистки сточных вод) - 3 ЭОТ.</t>
  </si>
  <si>
    <r>
      <rPr>
        <b/>
        <sz val="28"/>
        <rFont val="Times New Roman"/>
        <family val="1"/>
        <charset val="204"/>
      </rPr>
      <t>Тарифы на услуги водоснабжения, водоотведения и очистки сточных вод
 ГУП "Белоблводоканал"  на 2026 год</t>
    </r>
    <r>
      <rPr>
        <b/>
        <sz val="24"/>
        <rFont val="Times New Roman"/>
        <family val="1"/>
        <charset val="204"/>
      </rPr>
      <t xml:space="preserve">
</t>
    </r>
    <r>
      <rPr>
        <sz val="24"/>
        <rFont val="Times New Roman"/>
        <family val="1"/>
        <charset val="204"/>
      </rPr>
      <t>(</t>
    </r>
    <r>
      <rPr>
        <sz val="23"/>
        <rFont val="Times New Roman"/>
        <family val="1"/>
        <charset val="204"/>
      </rPr>
      <t>приказ управления по государственному регулированию цен и тарифов 
в Белгородской области от 19 декабря 2025г. №46/3</t>
    </r>
    <r>
      <rPr>
        <sz val="24"/>
        <rFont val="Times New Roman"/>
        <family val="1"/>
        <charset val="204"/>
      </rPr>
      <t>)</t>
    </r>
  </si>
  <si>
    <r>
      <rPr>
        <b/>
        <sz val="36"/>
        <rFont val="Times New Roman"/>
        <family val="1"/>
        <charset val="204"/>
      </rPr>
      <t>Тарифы на услуги водоснабжения  ГУП "Белоблводоканал"  на 2026 год</t>
    </r>
    <r>
      <rPr>
        <b/>
        <sz val="24"/>
        <rFont val="Times New Roman"/>
        <family val="1"/>
        <charset val="204"/>
      </rPr>
      <t xml:space="preserve">
</t>
    </r>
    <r>
      <rPr>
        <sz val="24"/>
        <rFont val="Times New Roman"/>
        <family val="1"/>
        <charset val="204"/>
      </rPr>
      <t>(приказ управления по государственному регулированию цен и тарифов 
в Белгородской области от 19 декабря 2025г. №46/3)</t>
    </r>
  </si>
  <si>
    <r>
      <t xml:space="preserve"> Тарифы на услуги водоотведения и очистки сточных вод  ГУП "Белоблводоканал"  на 2026 год
</t>
    </r>
    <r>
      <rPr>
        <sz val="24"/>
        <rFont val="Times New Roman"/>
        <family val="1"/>
        <charset val="204"/>
      </rPr>
      <t>(приказ управления по государственному регулированию цен и тарифов 
в Белгородской области от 19 декабря 2025г. № 46/3)</t>
    </r>
  </si>
  <si>
    <t xml:space="preserve">Всего НВВ   - 5 300 464,58  тыс. руб. </t>
  </si>
  <si>
    <t>Водоотведение - 2 037 170,92 тыс. руб.</t>
  </si>
  <si>
    <t xml:space="preserve">Тариф с 01.01.2026 по 30.09.2026г., руб./м³ 
</t>
  </si>
  <si>
    <t xml:space="preserve">Тариф с 01.01.2026 по 30.09.2026г., руб./м³ 
</t>
  </si>
  <si>
    <t>Тариф с 01.10.2026 по 31.12.2026г., руб./м³</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</si>
</sst>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
  </numFmts>
  <fonts count="76" x14ac:knownFonts="1">
    <font>
      <sz val="11"/>
      <color theme="1"/>
      <name val="Calibri"/>
      <family val="2"/>
      <charset val="204"/>
      <scheme val="minor"/>
    </font>
    <font>
      <sz val="10"/>
      <name val="Arial Cyr"/>
      <charset val="204"/>
    </font>
    <font>
      <sz val="12"/>
      <name val="Arial Cyr"/>
      <charset val="204"/>
    </font>
    <font>
      <b/>
      <sz val="20"/>
      <name val="Times New Roman"/>
      <family val="1"/>
      <charset val="204"/>
    </font>
    <font>
      <b/>
      <sz val="14"/>
      <name val="Times New Roman"/>
      <family val="1"/>
      <charset val="204"/>
    </font>
    <font>
      <sz val="10"/>
      <name val="Arial"/>
      <family val="2"/>
      <charset val="204"/>
    </font>
    <font>
      <sz val="14"/>
      <color theme="1"/>
      <name val="Calibri"/>
      <family val="2"/>
      <charset val="204"/>
      <scheme val="minor"/>
    </font>
    <font>
      <sz val="16"/>
      <name val="Times New Roman"/>
      <family val="1"/>
      <charset val="204"/>
    </font>
    <font>
      <sz val="14"/>
      <name val="Times New Roman"/>
      <family val="1"/>
      <charset val="204"/>
    </font>
    <font>
      <sz val="11"/>
      <color theme="1"/>
      <name val="Times New Roman"/>
      <family val="1"/>
      <charset val="204"/>
    </font>
    <font>
      <b/>
      <sz val="11"/>
      <color theme="1"/>
      <name val="Times New Roman"/>
      <family val="1"/>
      <charset val="204"/>
    </font>
    <font>
      <b/>
      <sz val="16"/>
      <name val="Times New Roman"/>
      <family val="1"/>
      <charset val="204"/>
    </font>
    <font>
      <b/>
      <sz val="14"/>
      <color theme="1"/>
      <name val="Times New Roman"/>
      <family val="1"/>
      <charset val="204"/>
    </font>
    <font>
      <b/>
      <sz val="22"/>
      <name val="Times New Roman"/>
      <family val="1"/>
      <charset val="204"/>
    </font>
    <font>
      <b/>
      <sz val="24"/>
      <name val="Times New Roman"/>
      <family val="1"/>
      <charset val="204"/>
    </font>
    <font>
      <b/>
      <sz val="9"/>
      <name val="Tahoma"/>
      <family val="2"/>
      <charset val="204"/>
    </font>
    <font>
      <sz val="9"/>
      <name val="Tahoma"/>
      <family val="2"/>
      <charset val="204"/>
    </font>
    <font>
      <sz val="16"/>
      <color rgb="FFFF0000"/>
      <name val="Times New Roman"/>
      <family val="1"/>
      <charset val="204"/>
    </font>
    <font>
      <sz val="11"/>
      <color theme="1"/>
      <name val="Calibri"/>
      <family val="2"/>
      <charset val="204"/>
      <scheme val="minor"/>
    </font>
    <font>
      <sz val="9"/>
      <color indexed="81"/>
      <name val="Tahoma"/>
      <family val="2"/>
      <charset val="204"/>
    </font>
    <font>
      <b/>
      <sz val="9"/>
      <color indexed="81"/>
      <name val="Tahoma"/>
      <family val="2"/>
      <charset val="204"/>
    </font>
    <font>
      <b/>
      <sz val="18"/>
      <name val="Times New Roman"/>
      <family val="1"/>
      <charset val="204"/>
    </font>
    <font>
      <sz val="20"/>
      <name val="Times New Roman"/>
      <family val="1"/>
      <charset val="204"/>
    </font>
    <font>
      <b/>
      <sz val="16"/>
      <color theme="1"/>
      <name val="Times New Roman"/>
      <family val="1"/>
      <charset val="204"/>
    </font>
    <font>
      <sz val="16"/>
      <color theme="1"/>
      <name val="Times New Roman"/>
      <family val="1"/>
      <charset val="204"/>
    </font>
    <font>
      <sz val="18"/>
      <color theme="1"/>
      <name val="Times New Roman"/>
      <family val="1"/>
      <charset val="204"/>
    </font>
    <font>
      <sz val="16"/>
      <color theme="1"/>
      <name val="Calibri"/>
      <family val="2"/>
      <charset val="204"/>
      <scheme val="minor"/>
    </font>
    <font>
      <sz val="18"/>
      <name val="Times New Roman"/>
      <family val="1"/>
      <charset val="204"/>
    </font>
    <font>
      <sz val="24"/>
      <name val="Times New Roman"/>
      <family val="1"/>
      <charset val="204"/>
    </font>
    <font>
      <b/>
      <sz val="20"/>
      <color theme="1"/>
      <name val="Times New Roman"/>
      <family val="1"/>
      <charset val="204"/>
    </font>
    <font>
      <sz val="20"/>
      <color theme="1"/>
      <name val="Times New Roman"/>
      <family val="1"/>
      <charset val="204"/>
    </font>
    <font>
      <b/>
      <sz val="25"/>
      <name val="Times New Roman"/>
      <family val="1"/>
      <charset val="204"/>
    </font>
    <font>
      <sz val="25"/>
      <name val="Times New Roman"/>
      <family val="1"/>
      <charset val="204"/>
    </font>
    <font>
      <b/>
      <sz val="17"/>
      <name val="Times New Roman"/>
      <family val="1"/>
      <charset val="204"/>
    </font>
    <font>
      <b/>
      <sz val="20"/>
      <color rgb="FFFF0000"/>
      <name val="Times New Roman"/>
      <family val="1"/>
      <charset val="204"/>
    </font>
    <font>
      <b/>
      <sz val="26"/>
      <name val="Times New Roman"/>
      <family val="1"/>
      <charset val="204"/>
    </font>
    <font>
      <b/>
      <sz val="28"/>
      <name val="Times New Roman"/>
      <family val="1"/>
      <charset val="204"/>
    </font>
    <font>
      <b/>
      <sz val="22"/>
      <name val="Arial Cyr"/>
      <charset val="204"/>
    </font>
    <font>
      <b/>
      <sz val="26"/>
      <color theme="1"/>
      <name val="Times New Roman"/>
      <family val="1"/>
      <charset val="204"/>
    </font>
    <font>
      <b/>
      <sz val="12"/>
      <name val="Times New Roman"/>
      <family val="1"/>
      <charset val="204"/>
    </font>
    <font>
      <b/>
      <sz val="18"/>
      <color rgb="FFFF0000"/>
      <name val="Times New Roman"/>
      <family val="1"/>
      <charset val="204"/>
    </font>
    <font>
      <b/>
      <vertAlign val="superscript"/>
      <sz val="20"/>
      <color theme="1"/>
      <name val="Times New Roman"/>
      <family val="1"/>
      <charset val="204"/>
    </font>
    <font>
      <sz val="20"/>
      <color theme="1"/>
      <name val="Calibri"/>
      <family val="2"/>
      <charset val="204"/>
      <scheme val="minor"/>
    </font>
    <font>
      <b/>
      <sz val="20"/>
      <color theme="1"/>
      <name val="Arial"/>
      <family val="2"/>
      <charset val="204"/>
    </font>
    <font>
      <sz val="11"/>
      <color theme="1"/>
      <name val="Arial"/>
      <family val="2"/>
      <charset val="204"/>
    </font>
    <font>
      <sz val="20"/>
      <color theme="1"/>
      <name val="Arial"/>
      <family val="2"/>
      <charset val="204"/>
    </font>
    <font>
      <b/>
      <sz val="17"/>
      <color rgb="FFFF0000"/>
      <name val="Times New Roman"/>
      <family val="1"/>
      <charset val="204"/>
    </font>
    <font>
      <b/>
      <sz val="12"/>
      <color rgb="FFFF0000"/>
      <name val="Times New Roman"/>
      <family val="1"/>
      <charset val="204"/>
    </font>
    <font>
      <sz val="22"/>
      <name val="Times New Roman"/>
      <family val="1"/>
      <charset val="204"/>
    </font>
    <font>
      <sz val="23"/>
      <name val="Times New Roman"/>
      <family val="1"/>
      <charset val="204"/>
    </font>
    <font>
      <b/>
      <sz val="22"/>
      <color rgb="FFFF0000"/>
      <name val="Times New Roman"/>
      <family val="1"/>
      <charset val="204"/>
    </font>
    <font>
      <b/>
      <sz val="19"/>
      <name val="Times New Roman"/>
      <family val="1"/>
      <charset val="204"/>
    </font>
    <font>
      <b/>
      <sz val="19"/>
      <color rgb="FFFF0000"/>
      <name val="Times New Roman"/>
      <family val="1"/>
      <charset val="204"/>
    </font>
    <font>
      <sz val="22"/>
      <color theme="1"/>
      <name val="Times New Roman"/>
      <family val="1"/>
      <charset val="204"/>
    </font>
    <font>
      <b/>
      <sz val="21"/>
      <color theme="1"/>
      <name val="Times New Roman"/>
      <family val="1"/>
      <charset val="204"/>
    </font>
    <font>
      <b/>
      <u/>
      <sz val="21"/>
      <color theme="1"/>
      <name val="Times New Roman"/>
      <family val="1"/>
      <charset val="204"/>
    </font>
    <font>
      <b/>
      <vertAlign val="superscript"/>
      <sz val="16"/>
      <name val="Times New Roman"/>
      <family val="1"/>
      <charset val="204"/>
    </font>
    <font>
      <sz val="12"/>
      <name val="Times New Roman"/>
      <family val="1"/>
      <charset val="204"/>
    </font>
    <font>
      <b/>
      <sz val="36"/>
      <name val="Times New Roman"/>
      <family val="1"/>
      <charset val="204"/>
    </font>
    <font>
      <sz val="28"/>
      <name val="Times New Roman"/>
      <family val="1"/>
      <charset val="204"/>
    </font>
    <font>
      <sz val="24"/>
      <color theme="1"/>
      <name val="Calibri"/>
      <family val="2"/>
      <charset val="204"/>
      <scheme val="minor"/>
    </font>
    <font>
      <sz val="26"/>
      <color theme="1"/>
      <name val="Times New Roman"/>
      <family val="1"/>
      <charset val="204"/>
    </font>
    <font>
      <sz val="26"/>
      <color theme="1"/>
      <name val="Calibri"/>
      <family val="2"/>
      <charset val="204"/>
      <scheme val="minor"/>
    </font>
    <font>
      <sz val="26"/>
      <name val="Arial Cyr"/>
      <charset val="204"/>
    </font>
    <font>
      <sz val="26"/>
      <color theme="1"/>
      <name val="Arial"/>
      <family val="2"/>
      <charset val="204"/>
    </font>
    <font>
      <b/>
      <vertAlign val="superscript"/>
      <sz val="26"/>
      <color theme="1"/>
      <name val="Times New Roman"/>
      <family val="1"/>
      <charset val="204"/>
    </font>
    <font>
      <b/>
      <sz val="21"/>
      <name val="Times New Roman"/>
      <family val="1"/>
      <charset val="204"/>
    </font>
    <font>
      <b/>
      <sz val="23"/>
      <color theme="1"/>
      <name val="Times New Roman"/>
      <family val="1"/>
      <charset val="204"/>
    </font>
    <font>
      <sz val="23"/>
      <color theme="1"/>
      <name val="Times New Roman"/>
      <family val="1"/>
      <charset val="204"/>
    </font>
    <font>
      <sz val="21.8"/>
      <color theme="1"/>
      <name val="Times New Roman"/>
      <family val="1"/>
      <charset val="204"/>
    </font>
    <font>
      <b/>
      <sz val="27"/>
      <name val="Times New Roman"/>
      <family val="1"/>
      <charset val="204"/>
    </font>
    <font>
      <sz val="27"/>
      <name val="Times New Roman"/>
      <family val="1"/>
      <charset val="204"/>
    </font>
    <font>
      <sz val="27"/>
      <color theme="1"/>
      <name val="Times New Roman"/>
      <family val="1"/>
      <charset val="204"/>
    </font>
    <font>
      <b/>
      <sz val="27"/>
      <color theme="1"/>
      <name val="Times New Roman"/>
      <family val="1"/>
      <charset val="204"/>
    </font>
    <font>
      <sz val="27"/>
      <name val="Arial Cyr"/>
      <charset val="204"/>
    </font>
    <font>
      <sz val="27"/>
      <color theme="1"/>
      <name val="Calibri"/>
      <family val="2"/>
      <charset val="204"/>
      <scheme val="minor"/>
    </font>
  </fonts>
  <fills count="10">
    <fill>
      <patternFill patternType="none"/>
    </fill>
    <fill>
      <patternFill patternType="gray125"/>
    </fill>
    <fill>
      <patternFill patternType="solid">
        <fgColor rgb="FFD7EAD3"/>
      </patternFill>
    </fill>
    <fill>
      <patternFill patternType="solid">
        <fgColor theme="9" tint="0.79998168889431442"/>
        <bgColor indexed="64"/>
      </patternFill>
    </fill>
    <fill>
      <patternFill patternType="solid">
        <fgColor rgb="FFEDF3E1"/>
        <bgColor indexed="64"/>
      </patternFill>
    </fill>
    <fill>
      <patternFill patternType="solid">
        <fgColor rgb="FFD5F2FF"/>
        <bgColor indexed="64"/>
      </patternFill>
    </fill>
    <fill>
      <patternFill patternType="solid">
        <fgColor rgb="FFFFE8D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C0C0C0"/>
      </left>
      <right style="thin">
        <color rgb="FFC0C0C0"/>
      </right>
      <top style="thin">
        <color rgb="FFC0C0C0"/>
      </top>
      <bottom style="thin">
        <color rgb="FFC0C0C0"/>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diagonal/>
    </border>
    <border>
      <left/>
      <right style="medium">
        <color indexed="64"/>
      </right>
      <top style="thin">
        <color indexed="64"/>
      </top>
      <bottom/>
      <diagonal/>
    </border>
    <border>
      <left/>
      <right style="thin">
        <color indexed="64"/>
      </right>
      <top style="thin">
        <color indexed="64"/>
      </top>
      <bottom/>
      <diagonal/>
    </border>
  </borders>
  <cellStyleXfs count="8">
    <xf numFmtId="0" fontId="0" fillId="0" borderId="0"/>
    <xf numFmtId="0" fontId="1" fillId="0" borderId="0"/>
    <xf numFmtId="0" fontId="5" fillId="0" borderId="0"/>
    <xf numFmtId="4" fontId="15" fillId="2" borderId="48">
      <alignment horizontal="right" vertical="center"/>
    </xf>
    <xf numFmtId="4" fontId="16" fillId="2" borderId="48">
      <alignment horizontal="right" vertical="center"/>
    </xf>
    <xf numFmtId="165" fontId="16" fillId="2" borderId="49">
      <alignment horizontal="right" vertical="center" wrapText="1"/>
    </xf>
    <xf numFmtId="165" fontId="15" fillId="2" borderId="48">
      <alignment horizontal="right" vertical="center"/>
    </xf>
    <xf numFmtId="9" fontId="18" fillId="0" borderId="0" applyFont="0" applyFill="0" applyBorder="0" applyAlignment="0" applyProtection="0"/>
  </cellStyleXfs>
  <cellXfs count="917">
    <xf numFmtId="0" fontId="0" fillId="0" borderId="0" xfId="0"/>
    <xf numFmtId="0" fontId="2" fillId="0" borderId="0" xfId="1" applyFont="1" applyAlignment="1" applyProtection="1">
      <alignment vertical="center" wrapText="1"/>
      <protection locked="0"/>
    </xf>
    <xf numFmtId="0" fontId="9" fillId="0" borderId="0" xfId="0" applyFont="1"/>
    <xf numFmtId="0" fontId="9" fillId="0" borderId="0" xfId="0" applyFont="1" applyFill="1"/>
    <xf numFmtId="0" fontId="10" fillId="0" borderId="0" xfId="0" applyFont="1" applyFill="1"/>
    <xf numFmtId="0" fontId="0" fillId="0" borderId="0" xfId="0" applyFill="1"/>
    <xf numFmtId="0" fontId="2" fillId="0" borderId="0" xfId="1" applyFont="1" applyFill="1" applyAlignment="1" applyProtection="1">
      <alignment vertical="center" wrapText="1"/>
      <protection locked="0"/>
    </xf>
    <xf numFmtId="0" fontId="3" fillId="0" borderId="0" xfId="1" applyFont="1" applyBorder="1" applyAlignment="1" applyProtection="1">
      <alignment horizontal="center" vertical="center" wrapText="1"/>
      <protection locked="0"/>
    </xf>
    <xf numFmtId="0" fontId="3" fillId="0" borderId="0" xfId="1" applyFont="1" applyFill="1" applyBorder="1" applyAlignment="1" applyProtection="1">
      <alignment horizontal="center" vertical="center" wrapText="1"/>
      <protection locked="0"/>
    </xf>
    <xf numFmtId="0" fontId="11" fillId="0" borderId="5" xfId="0" applyFont="1" applyFill="1" applyBorder="1" applyAlignment="1">
      <alignment horizontal="center" vertical="center" wrapText="1"/>
    </xf>
    <xf numFmtId="49" fontId="4" fillId="0" borderId="6" xfId="2" applyNumberFormat="1" applyFont="1" applyFill="1" applyBorder="1" applyAlignment="1" applyProtection="1">
      <alignment horizontal="center" vertical="center" wrapText="1"/>
      <protection locked="0"/>
    </xf>
    <xf numFmtId="49" fontId="4" fillId="0" borderId="13" xfId="2" applyNumberFormat="1" applyFont="1" applyFill="1" applyBorder="1" applyAlignment="1" applyProtection="1">
      <alignment horizontal="center" vertical="center" wrapText="1"/>
      <protection locked="0"/>
    </xf>
    <xf numFmtId="49" fontId="4" fillId="0" borderId="12" xfId="2" applyNumberFormat="1" applyFont="1" applyFill="1" applyBorder="1" applyAlignment="1" applyProtection="1">
      <alignment horizontal="center" vertical="center" wrapText="1"/>
      <protection locked="0"/>
    </xf>
    <xf numFmtId="49" fontId="4" fillId="0" borderId="28" xfId="2" applyNumberFormat="1" applyFont="1" applyFill="1" applyBorder="1" applyAlignment="1" applyProtection="1">
      <alignment horizontal="center" vertical="center" wrapText="1"/>
      <protection locked="0"/>
    </xf>
    <xf numFmtId="49" fontId="4" fillId="0" borderId="20" xfId="2" applyNumberFormat="1" applyFont="1" applyFill="1" applyBorder="1" applyAlignment="1" applyProtection="1">
      <alignment horizontal="center" vertical="center" wrapText="1"/>
      <protection locked="0"/>
    </xf>
    <xf numFmtId="2" fontId="8" fillId="0" borderId="3" xfId="2" applyNumberFormat="1" applyFont="1" applyFill="1" applyBorder="1" applyAlignment="1" applyProtection="1">
      <alignment horizontal="center" vertical="center" wrapText="1"/>
      <protection locked="0"/>
    </xf>
    <xf numFmtId="2" fontId="8" fillId="0" borderId="7" xfId="2" applyNumberFormat="1" applyFont="1" applyFill="1" applyBorder="1" applyAlignment="1" applyProtection="1">
      <alignment horizontal="center" vertical="center" wrapText="1"/>
      <protection locked="0"/>
    </xf>
    <xf numFmtId="2" fontId="8" fillId="0" borderId="10" xfId="2" applyNumberFormat="1" applyFont="1" applyFill="1" applyBorder="1" applyAlignment="1" applyProtection="1">
      <alignment horizontal="center" vertical="center" wrapText="1"/>
      <protection locked="0"/>
    </xf>
    <xf numFmtId="2" fontId="8" fillId="0" borderId="12" xfId="2" applyNumberFormat="1" applyFont="1" applyFill="1" applyBorder="1" applyAlignment="1" applyProtection="1">
      <alignment horizontal="center" vertical="center" wrapText="1"/>
      <protection locked="0"/>
    </xf>
    <xf numFmtId="2" fontId="4" fillId="0" borderId="30" xfId="2" applyNumberFormat="1" applyFont="1" applyFill="1" applyBorder="1" applyAlignment="1" applyProtection="1">
      <alignment horizontal="center" vertical="center" wrapText="1"/>
      <protection locked="0"/>
    </xf>
    <xf numFmtId="0" fontId="12" fillId="0" borderId="19" xfId="0" applyFont="1" applyFill="1" applyBorder="1" applyAlignment="1">
      <alignment horizontal="center" vertical="center"/>
    </xf>
    <xf numFmtId="0" fontId="11" fillId="0" borderId="4" xfId="0" applyFont="1" applyFill="1" applyBorder="1" applyAlignment="1" applyProtection="1">
      <alignment horizontal="left" vertical="center" wrapText="1"/>
      <protection locked="0"/>
    </xf>
    <xf numFmtId="2" fontId="4" fillId="0" borderId="22" xfId="2" applyNumberFormat="1" applyFont="1" applyFill="1" applyBorder="1" applyAlignment="1" applyProtection="1">
      <alignment horizontal="center" vertical="center" wrapText="1"/>
      <protection locked="0"/>
    </xf>
    <xf numFmtId="0" fontId="12" fillId="0" borderId="20" xfId="0" applyFont="1" applyFill="1" applyBorder="1" applyAlignment="1">
      <alignment horizontal="center" vertical="center"/>
    </xf>
    <xf numFmtId="2" fontId="4" fillId="0" borderId="13" xfId="2" applyNumberFormat="1" applyFont="1" applyFill="1" applyBorder="1" applyAlignment="1" applyProtection="1">
      <alignment horizontal="center" vertical="center" wrapText="1"/>
      <protection locked="0"/>
    </xf>
    <xf numFmtId="2" fontId="11" fillId="0" borderId="30" xfId="2" applyNumberFormat="1" applyFont="1" applyFill="1" applyBorder="1" applyAlignment="1" applyProtection="1">
      <alignment horizontal="center" vertical="center" wrapText="1"/>
      <protection locked="0"/>
    </xf>
    <xf numFmtId="2" fontId="11" fillId="0" borderId="31" xfId="2" applyNumberFormat="1" applyFont="1" applyFill="1" applyBorder="1" applyAlignment="1" applyProtection="1">
      <alignment horizontal="center" vertical="center" wrapText="1"/>
      <protection locked="0"/>
    </xf>
    <xf numFmtId="164" fontId="11" fillId="0" borderId="18" xfId="2" applyNumberFormat="1" applyFont="1" applyFill="1" applyBorder="1" applyAlignment="1" applyProtection="1">
      <alignment horizontal="center" vertical="center" wrapText="1"/>
      <protection locked="0"/>
    </xf>
    <xf numFmtId="2" fontId="11" fillId="0" borderId="22" xfId="2" applyNumberFormat="1" applyFont="1" applyFill="1" applyBorder="1" applyAlignment="1" applyProtection="1">
      <alignment horizontal="center" vertical="center" wrapText="1"/>
      <protection locked="0"/>
    </xf>
    <xf numFmtId="2" fontId="11" fillId="0" borderId="2" xfId="2" applyNumberFormat="1" applyFont="1" applyFill="1" applyBorder="1" applyAlignment="1" applyProtection="1">
      <alignment horizontal="center" vertical="center" wrapText="1"/>
      <protection locked="0"/>
    </xf>
    <xf numFmtId="164" fontId="11" fillId="0" borderId="19" xfId="2" applyNumberFormat="1" applyFont="1" applyFill="1" applyBorder="1" applyAlignment="1" applyProtection="1">
      <alignment horizontal="center" vertical="center" wrapText="1"/>
      <protection locked="0"/>
    </xf>
    <xf numFmtId="2" fontId="11" fillId="0" borderId="13" xfId="2" applyNumberFormat="1" applyFont="1" applyFill="1" applyBorder="1" applyAlignment="1" applyProtection="1">
      <alignment horizontal="center" vertical="center" wrapText="1"/>
      <protection locked="0"/>
    </xf>
    <xf numFmtId="2" fontId="11" fillId="0" borderId="33" xfId="2" applyNumberFormat="1" applyFont="1" applyFill="1" applyBorder="1" applyAlignment="1" applyProtection="1">
      <alignment horizontal="center" vertical="center" wrapText="1"/>
      <protection locked="0"/>
    </xf>
    <xf numFmtId="164" fontId="11" fillId="0" borderId="20" xfId="2" applyNumberFormat="1" applyFont="1" applyFill="1" applyBorder="1" applyAlignment="1" applyProtection="1">
      <alignment horizontal="center" vertical="center" wrapText="1"/>
      <protection locked="0"/>
    </xf>
    <xf numFmtId="2" fontId="7" fillId="0" borderId="7" xfId="2" applyNumberFormat="1" applyFont="1" applyFill="1" applyBorder="1" applyAlignment="1" applyProtection="1">
      <alignment horizontal="center" vertical="center" wrapText="1"/>
      <protection locked="0"/>
    </xf>
    <xf numFmtId="2" fontId="7" fillId="0" borderId="10" xfId="2" applyNumberFormat="1" applyFont="1" applyFill="1" applyBorder="1" applyAlignment="1" applyProtection="1">
      <alignment horizontal="center" vertical="center" wrapText="1"/>
      <protection locked="0"/>
    </xf>
    <xf numFmtId="2" fontId="7" fillId="0" borderId="12" xfId="2" applyNumberFormat="1" applyFont="1" applyFill="1" applyBorder="1" applyAlignment="1" applyProtection="1">
      <alignment horizontal="center" vertical="center" wrapText="1"/>
      <protection locked="0"/>
    </xf>
    <xf numFmtId="2" fontId="7" fillId="0" borderId="29" xfId="2" applyNumberFormat="1" applyFont="1" applyFill="1" applyBorder="1" applyAlignment="1" applyProtection="1">
      <alignment horizontal="center" vertical="center" wrapText="1"/>
      <protection locked="0"/>
    </xf>
    <xf numFmtId="2" fontId="7" fillId="0" borderId="3" xfId="2" applyNumberFormat="1" applyFont="1" applyFill="1" applyBorder="1" applyAlignment="1" applyProtection="1">
      <alignment horizontal="center" vertical="center" wrapText="1"/>
      <protection locked="0"/>
    </xf>
    <xf numFmtId="2" fontId="7" fillId="0" borderId="17" xfId="2" applyNumberFormat="1" applyFont="1" applyFill="1" applyBorder="1" applyAlignment="1" applyProtection="1">
      <alignment horizontal="center" vertical="center" wrapText="1"/>
      <protection locked="0"/>
    </xf>
    <xf numFmtId="0" fontId="12" fillId="0" borderId="28" xfId="0" applyFont="1" applyFill="1" applyBorder="1" applyAlignment="1">
      <alignment horizontal="center" vertical="center"/>
    </xf>
    <xf numFmtId="2" fontId="7" fillId="0" borderId="34" xfId="2" applyNumberFormat="1" applyFont="1" applyFill="1" applyBorder="1" applyAlignment="1" applyProtection="1">
      <alignment horizontal="center" vertical="center" wrapText="1"/>
      <protection locked="0"/>
    </xf>
    <xf numFmtId="2" fontId="11" fillId="0" borderId="11" xfId="2" applyNumberFormat="1" applyFont="1" applyFill="1" applyBorder="1" applyAlignment="1" applyProtection="1">
      <alignment horizontal="center" vertical="center" wrapText="1"/>
      <protection locked="0"/>
    </xf>
    <xf numFmtId="164" fontId="11" fillId="0" borderId="28" xfId="2" applyNumberFormat="1" applyFont="1" applyFill="1" applyBorder="1" applyAlignment="1" applyProtection="1">
      <alignment horizontal="center" vertical="center" wrapText="1"/>
      <protection locked="0"/>
    </xf>
    <xf numFmtId="0" fontId="12" fillId="0" borderId="5" xfId="0" applyFont="1" applyFill="1" applyBorder="1" applyAlignment="1">
      <alignment horizontal="center" vertical="center"/>
    </xf>
    <xf numFmtId="0" fontId="4" fillId="0" borderId="30"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2" fontId="7" fillId="0" borderId="9" xfId="2" applyNumberFormat="1" applyFont="1" applyFill="1" applyBorder="1" applyAlignment="1" applyProtection="1">
      <alignment horizontal="center" vertical="center" wrapText="1"/>
      <protection locked="0"/>
    </xf>
    <xf numFmtId="2" fontId="11" fillId="0" borderId="8" xfId="2" applyNumberFormat="1" applyFont="1" applyFill="1" applyBorder="1" applyAlignment="1" applyProtection="1">
      <alignment horizontal="center" vertical="center" wrapText="1"/>
      <protection locked="0"/>
    </xf>
    <xf numFmtId="0" fontId="4" fillId="0" borderId="40" xfId="0" applyFont="1" applyFill="1" applyBorder="1" applyAlignment="1" applyProtection="1">
      <alignment horizontal="left" vertical="center" wrapText="1"/>
      <protection locked="0"/>
    </xf>
    <xf numFmtId="0" fontId="11" fillId="0" borderId="22"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0" fillId="0" borderId="0" xfId="0" applyFill="1" applyAlignment="1">
      <alignment wrapText="1"/>
    </xf>
    <xf numFmtId="2" fontId="4" fillId="0" borderId="1" xfId="2" applyNumberFormat="1" applyFont="1" applyFill="1" applyBorder="1" applyAlignment="1" applyProtection="1">
      <alignment horizontal="center" vertical="center" wrapText="1"/>
      <protection locked="0"/>
    </xf>
    <xf numFmtId="0" fontId="12" fillId="0" borderId="41" xfId="0" applyFont="1" applyFill="1" applyBorder="1" applyAlignment="1">
      <alignment horizontal="center" vertical="center"/>
    </xf>
    <xf numFmtId="49" fontId="4" fillId="0" borderId="42" xfId="2" applyNumberFormat="1" applyFont="1" applyFill="1" applyBorder="1" applyAlignment="1" applyProtection="1">
      <alignment horizontal="center" vertical="center" wrapText="1"/>
      <protection locked="0"/>
    </xf>
    <xf numFmtId="49" fontId="4" fillId="0" borderId="44" xfId="2" applyNumberFormat="1" applyFont="1" applyFill="1" applyBorder="1" applyAlignment="1" applyProtection="1">
      <alignment horizontal="center" vertical="center" wrapText="1"/>
      <protection locked="0"/>
    </xf>
    <xf numFmtId="49" fontId="4" fillId="0" borderId="41" xfId="2" applyNumberFormat="1" applyFont="1" applyFill="1" applyBorder="1" applyAlignment="1" applyProtection="1">
      <alignment horizontal="center" vertical="center" wrapText="1"/>
      <protection locked="0"/>
    </xf>
    <xf numFmtId="2" fontId="8" fillId="0" borderId="9" xfId="2" applyNumberFormat="1" applyFont="1" applyFill="1" applyBorder="1" applyAlignment="1" applyProtection="1">
      <alignment horizontal="center" vertical="center" wrapText="1"/>
      <protection locked="0"/>
    </xf>
    <xf numFmtId="2" fontId="4" fillId="0" borderId="45" xfId="2" applyNumberFormat="1" applyFont="1" applyFill="1" applyBorder="1" applyAlignment="1" applyProtection="1">
      <alignment horizontal="center" vertical="center" wrapText="1"/>
      <protection locked="0"/>
    </xf>
    <xf numFmtId="2" fontId="8" fillId="0" borderId="17" xfId="2" applyNumberFormat="1" applyFont="1" applyFill="1" applyBorder="1" applyAlignment="1" applyProtection="1">
      <alignment horizontal="center" vertical="center" wrapText="1"/>
      <protection locked="0"/>
    </xf>
    <xf numFmtId="2" fontId="4" fillId="0" borderId="46" xfId="2" applyNumberFormat="1" applyFont="1" applyFill="1" applyBorder="1" applyAlignment="1" applyProtection="1">
      <alignment horizontal="center" vertical="center" wrapText="1"/>
      <protection locked="0"/>
    </xf>
    <xf numFmtId="0" fontId="0" fillId="3" borderId="0" xfId="0" applyFill="1"/>
    <xf numFmtId="0" fontId="12" fillId="0" borderId="0" xfId="0" applyFont="1" applyFill="1" applyBorder="1" applyAlignment="1">
      <alignment horizontal="center" vertical="center"/>
    </xf>
    <xf numFmtId="0" fontId="11" fillId="0" borderId="0" xfId="0" applyFont="1" applyFill="1" applyBorder="1" applyAlignment="1" applyProtection="1">
      <alignment horizontal="left" vertical="center" wrapText="1"/>
      <protection locked="0"/>
    </xf>
    <xf numFmtId="0" fontId="17" fillId="0" borderId="0" xfId="0" applyFont="1" applyFill="1"/>
    <xf numFmtId="0" fontId="3" fillId="0" borderId="0" xfId="1" applyFont="1" applyFill="1" applyBorder="1" applyAlignment="1" applyProtection="1">
      <alignment horizontal="center" vertical="center" wrapText="1"/>
      <protection locked="0"/>
    </xf>
    <xf numFmtId="0" fontId="4" fillId="4" borderId="47" xfId="0" applyFont="1" applyFill="1" applyBorder="1" applyAlignment="1">
      <alignment horizontal="center" vertical="center" wrapText="1"/>
    </xf>
    <xf numFmtId="0" fontId="4" fillId="5" borderId="47" xfId="0" applyFont="1" applyFill="1" applyBorder="1" applyAlignment="1">
      <alignment horizontal="center" vertical="center" wrapText="1"/>
    </xf>
    <xf numFmtId="0" fontId="4" fillId="6" borderId="5" xfId="0" applyFont="1" applyFill="1" applyBorder="1" applyAlignment="1">
      <alignment horizontal="center" vertical="center" wrapText="1"/>
    </xf>
    <xf numFmtId="49" fontId="4" fillId="6" borderId="41" xfId="2"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2" fontId="11" fillId="4" borderId="1" xfId="2" applyNumberFormat="1" applyFont="1" applyFill="1" applyBorder="1" applyAlignment="1" applyProtection="1">
      <alignment horizontal="center" vertical="center" wrapText="1"/>
      <protection locked="0"/>
    </xf>
    <xf numFmtId="2" fontId="11" fillId="5" borderId="1" xfId="2" applyNumberFormat="1" applyFont="1" applyFill="1" applyBorder="1" applyAlignment="1" applyProtection="1">
      <alignment horizontal="center" vertical="center" wrapText="1"/>
      <protection locked="0"/>
    </xf>
    <xf numFmtId="0" fontId="12" fillId="0" borderId="10" xfId="0" applyFont="1" applyFill="1" applyBorder="1" applyAlignment="1">
      <alignment horizontal="center" vertical="center"/>
    </xf>
    <xf numFmtId="166" fontId="11" fillId="6" borderId="22" xfId="7" applyNumberFormat="1" applyFont="1" applyFill="1" applyBorder="1" applyAlignment="1" applyProtection="1">
      <alignment horizontal="center" vertical="center" wrapText="1"/>
      <protection locked="0"/>
    </xf>
    <xf numFmtId="0" fontId="12" fillId="0" borderId="12" xfId="0" applyFont="1" applyFill="1" applyBorder="1" applyAlignment="1">
      <alignment horizontal="center" vertical="center"/>
    </xf>
    <xf numFmtId="2" fontId="11" fillId="4" borderId="46" xfId="2" applyNumberFormat="1" applyFont="1" applyFill="1" applyBorder="1" applyAlignment="1" applyProtection="1">
      <alignment horizontal="center" vertical="center" wrapText="1"/>
      <protection locked="0"/>
    </xf>
    <xf numFmtId="2" fontId="11" fillId="5" borderId="46" xfId="2" applyNumberFormat="1" applyFont="1" applyFill="1" applyBorder="1" applyAlignment="1" applyProtection="1">
      <alignment horizontal="center" vertical="center" wrapText="1"/>
      <protection locked="0"/>
    </xf>
    <xf numFmtId="0" fontId="3" fillId="0" borderId="0" xfId="1" applyFont="1" applyBorder="1" applyAlignment="1" applyProtection="1">
      <alignment horizontal="center" vertical="center" wrapText="1"/>
      <protection locked="0"/>
    </xf>
    <xf numFmtId="49" fontId="4" fillId="0" borderId="50" xfId="2" applyNumberFormat="1" applyFont="1" applyFill="1" applyBorder="1" applyAlignment="1" applyProtection="1">
      <alignment horizontal="center" vertical="center" wrapText="1"/>
      <protection locked="0"/>
    </xf>
    <xf numFmtId="2" fontId="21" fillId="0" borderId="17" xfId="2" applyNumberFormat="1" applyFont="1" applyFill="1" applyBorder="1" applyAlignment="1" applyProtection="1">
      <alignment horizontal="center" vertical="center" wrapText="1"/>
      <protection locked="0"/>
    </xf>
    <xf numFmtId="2" fontId="21" fillId="0" borderId="29" xfId="2" applyNumberFormat="1" applyFont="1" applyFill="1" applyBorder="1" applyAlignment="1" applyProtection="1">
      <alignment horizontal="center" vertical="center" wrapText="1"/>
      <protection locked="0"/>
    </xf>
    <xf numFmtId="2" fontId="21" fillId="0" borderId="3" xfId="2" applyNumberFormat="1" applyFont="1" applyFill="1" applyBorder="1" applyAlignment="1" applyProtection="1">
      <alignment horizontal="center" vertical="center" wrapText="1"/>
      <protection locked="0"/>
    </xf>
    <xf numFmtId="0" fontId="11" fillId="7" borderId="22" xfId="0" applyFont="1" applyFill="1" applyBorder="1" applyAlignment="1" applyProtection="1">
      <alignment horizontal="left" vertical="center" wrapText="1"/>
      <protection locked="0"/>
    </xf>
    <xf numFmtId="2" fontId="11" fillId="0" borderId="3" xfId="2" applyNumberFormat="1" applyFont="1" applyFill="1" applyBorder="1" applyAlignment="1" applyProtection="1">
      <alignment horizontal="center" vertical="center" wrapText="1"/>
      <protection locked="0"/>
    </xf>
    <xf numFmtId="2" fontId="11" fillId="0" borderId="17" xfId="2" applyNumberFormat="1" applyFont="1" applyFill="1" applyBorder="1" applyAlignment="1" applyProtection="1">
      <alignment horizontal="center" vertical="center" wrapText="1"/>
      <protection locked="0"/>
    </xf>
    <xf numFmtId="0" fontId="12" fillId="7" borderId="10" xfId="0" applyFont="1" applyFill="1" applyBorder="1" applyAlignment="1">
      <alignment horizontal="center" vertical="center"/>
    </xf>
    <xf numFmtId="2" fontId="11" fillId="7" borderId="3" xfId="2" applyNumberFormat="1" applyFont="1" applyFill="1" applyBorder="1" applyAlignment="1" applyProtection="1">
      <alignment horizontal="center" vertical="center" wrapText="1"/>
      <protection locked="0"/>
    </xf>
    <xf numFmtId="2" fontId="11" fillId="7" borderId="1" xfId="2" applyNumberFormat="1" applyFont="1" applyFill="1" applyBorder="1" applyAlignment="1" applyProtection="1">
      <alignment horizontal="center" vertical="center" wrapText="1"/>
      <protection locked="0"/>
    </xf>
    <xf numFmtId="166" fontId="11" fillId="7" borderId="22" xfId="7" applyNumberFormat="1" applyFont="1" applyFill="1" applyBorder="1" applyAlignment="1" applyProtection="1">
      <alignment horizontal="center" vertical="center" wrapText="1"/>
      <protection locked="0"/>
    </xf>
    <xf numFmtId="0" fontId="4" fillId="7" borderId="1" xfId="0" applyFont="1" applyFill="1" applyBorder="1" applyAlignment="1" applyProtection="1">
      <alignment horizontal="left" vertical="center" wrapText="1"/>
      <protection locked="0"/>
    </xf>
    <xf numFmtId="0" fontId="12" fillId="0" borderId="34" xfId="0" applyFont="1" applyFill="1" applyBorder="1" applyAlignment="1">
      <alignment horizontal="center" vertical="center"/>
    </xf>
    <xf numFmtId="0" fontId="4" fillId="0" borderId="53" xfId="0" applyFont="1" applyFill="1" applyBorder="1" applyAlignment="1" applyProtection="1">
      <alignment horizontal="left" vertical="center" wrapText="1"/>
      <protection locked="0"/>
    </xf>
    <xf numFmtId="2" fontId="11" fillId="0" borderId="29" xfId="2" applyNumberFormat="1" applyFont="1" applyFill="1" applyBorder="1" applyAlignment="1" applyProtection="1">
      <alignment horizontal="center" vertical="center" wrapText="1"/>
      <protection locked="0"/>
    </xf>
    <xf numFmtId="49" fontId="4" fillId="4" borderId="53" xfId="2" applyNumberFormat="1" applyFont="1" applyFill="1" applyBorder="1" applyAlignment="1" applyProtection="1">
      <alignment horizontal="center" vertical="center" wrapText="1"/>
      <protection locked="0"/>
    </xf>
    <xf numFmtId="49" fontId="4" fillId="5" borderId="53" xfId="2" applyNumberFormat="1" applyFont="1" applyFill="1" applyBorder="1" applyAlignment="1" applyProtection="1">
      <alignment horizontal="center" vertical="center" wrapText="1"/>
      <protection locked="0"/>
    </xf>
    <xf numFmtId="166" fontId="11" fillId="6" borderId="11" xfId="7" applyNumberFormat="1" applyFont="1" applyFill="1" applyBorder="1" applyAlignment="1" applyProtection="1">
      <alignment horizontal="center" vertical="center" wrapText="1"/>
      <protection locked="0"/>
    </xf>
    <xf numFmtId="49" fontId="4" fillId="0" borderId="52" xfId="2" applyNumberFormat="1" applyFont="1" applyFill="1" applyBorder="1" applyAlignment="1" applyProtection="1">
      <alignment horizontal="center" vertical="center" wrapText="1"/>
      <protection locked="0"/>
    </xf>
    <xf numFmtId="49" fontId="4" fillId="0" borderId="55" xfId="2" applyNumberFormat="1" applyFont="1" applyFill="1" applyBorder="1" applyAlignment="1" applyProtection="1">
      <alignment horizontal="center" vertical="center" wrapText="1"/>
      <protection locked="0"/>
    </xf>
    <xf numFmtId="0" fontId="4" fillId="6" borderId="52" xfId="0" applyFont="1" applyFill="1" applyBorder="1" applyAlignment="1">
      <alignment horizontal="center" vertical="center" wrapText="1"/>
    </xf>
    <xf numFmtId="0" fontId="11" fillId="0" borderId="0" xfId="1" applyFont="1" applyBorder="1" applyAlignment="1" applyProtection="1">
      <alignment horizontal="center" vertical="center" wrapText="1"/>
      <protection locked="0"/>
    </xf>
    <xf numFmtId="0" fontId="3" fillId="0" borderId="0" xfId="1" applyFont="1" applyBorder="1" applyAlignment="1" applyProtection="1">
      <alignment horizontal="center" vertical="center" wrapText="1"/>
      <protection locked="0"/>
    </xf>
    <xf numFmtId="2" fontId="10" fillId="0" borderId="0" xfId="0" applyNumberFormat="1" applyFont="1" applyFill="1"/>
    <xf numFmtId="2" fontId="9" fillId="0" borderId="0" xfId="0" applyNumberFormat="1" applyFont="1" applyFill="1"/>
    <xf numFmtId="49" fontId="4" fillId="0" borderId="0" xfId="2" applyNumberFormat="1" applyFont="1" applyFill="1" applyBorder="1" applyAlignment="1" applyProtection="1">
      <alignment horizontal="center" vertical="center" wrapText="1"/>
      <protection locked="0"/>
    </xf>
    <xf numFmtId="0" fontId="12" fillId="0" borderId="14" xfId="0" applyFont="1" applyFill="1" applyBorder="1" applyAlignment="1">
      <alignment horizontal="center" vertical="center"/>
    </xf>
    <xf numFmtId="0" fontId="12" fillId="0" borderId="15" xfId="0" applyFont="1" applyFill="1" applyBorder="1" applyAlignment="1">
      <alignment horizontal="center" vertical="center"/>
    </xf>
    <xf numFmtId="0" fontId="12" fillId="7" borderId="15" xfId="0" applyFont="1" applyFill="1" applyBorder="1" applyAlignment="1">
      <alignment horizontal="center" vertical="center"/>
    </xf>
    <xf numFmtId="0" fontId="12" fillId="0" borderId="16" xfId="0" applyFont="1" applyFill="1" applyBorder="1" applyAlignment="1">
      <alignment horizontal="center" vertical="center"/>
    </xf>
    <xf numFmtId="2" fontId="21" fillId="0" borderId="57" xfId="2" applyNumberFormat="1" applyFont="1" applyFill="1" applyBorder="1" applyAlignment="1" applyProtection="1">
      <alignment horizontal="center" vertical="center" wrapText="1"/>
      <protection locked="0"/>
    </xf>
    <xf numFmtId="2" fontId="21" fillId="0" borderId="4" xfId="2" applyNumberFormat="1" applyFont="1" applyFill="1" applyBorder="1" applyAlignment="1" applyProtection="1">
      <alignment horizontal="center" vertical="center" wrapText="1"/>
      <protection locked="0"/>
    </xf>
    <xf numFmtId="2" fontId="11" fillId="0" borderId="4" xfId="2" applyNumberFormat="1" applyFont="1" applyFill="1" applyBorder="1" applyAlignment="1" applyProtection="1">
      <alignment horizontal="center" vertical="center" wrapText="1"/>
      <protection locked="0"/>
    </xf>
    <xf numFmtId="2" fontId="21" fillId="7" borderId="4" xfId="2" applyNumberFormat="1" applyFont="1" applyFill="1" applyBorder="1" applyAlignment="1" applyProtection="1">
      <alignment horizontal="center" vertical="center" wrapText="1"/>
      <protection locked="0"/>
    </xf>
    <xf numFmtId="2" fontId="21" fillId="0" borderId="58" xfId="2" applyNumberFormat="1" applyFont="1" applyFill="1" applyBorder="1" applyAlignment="1" applyProtection="1">
      <alignment horizontal="center" vertical="center" wrapText="1"/>
      <protection locked="0"/>
    </xf>
    <xf numFmtId="0" fontId="4" fillId="5" borderId="55" xfId="0" applyFont="1" applyFill="1" applyBorder="1" applyAlignment="1">
      <alignment horizontal="center" vertical="center" wrapText="1"/>
    </xf>
    <xf numFmtId="0" fontId="4" fillId="4" borderId="52" xfId="0" applyFont="1" applyFill="1" applyBorder="1" applyAlignment="1">
      <alignment horizontal="center" vertical="center" wrapText="1"/>
    </xf>
    <xf numFmtId="49" fontId="4" fillId="4" borderId="41" xfId="2" applyNumberFormat="1" applyFont="1" applyFill="1" applyBorder="1" applyAlignment="1" applyProtection="1">
      <alignment horizontal="center" vertical="center" wrapText="1"/>
      <protection locked="0"/>
    </xf>
    <xf numFmtId="2" fontId="11" fillId="4" borderId="18" xfId="2" applyNumberFormat="1" applyFont="1" applyFill="1" applyBorder="1" applyAlignment="1" applyProtection="1">
      <alignment horizontal="center" vertical="center" wrapText="1"/>
      <protection locked="0"/>
    </xf>
    <xf numFmtId="2" fontId="11" fillId="4" borderId="19" xfId="2" applyNumberFormat="1" applyFont="1" applyFill="1" applyBorder="1" applyAlignment="1" applyProtection="1">
      <alignment horizontal="center" vertical="center" wrapText="1"/>
      <protection locked="0"/>
    </xf>
    <xf numFmtId="2" fontId="21" fillId="7" borderId="19" xfId="2" applyNumberFormat="1" applyFont="1" applyFill="1" applyBorder="1" applyAlignment="1" applyProtection="1">
      <alignment horizontal="center" vertical="center" wrapText="1"/>
      <protection locked="0"/>
    </xf>
    <xf numFmtId="2" fontId="11" fillId="7" borderId="19" xfId="2" applyNumberFormat="1" applyFont="1" applyFill="1" applyBorder="1" applyAlignment="1" applyProtection="1">
      <alignment horizontal="center" vertical="center" wrapText="1"/>
      <protection locked="0"/>
    </xf>
    <xf numFmtId="2" fontId="11" fillId="0" borderId="19" xfId="2" applyNumberFormat="1" applyFont="1" applyFill="1" applyBorder="1" applyAlignment="1" applyProtection="1">
      <alignment horizontal="center" vertical="center" wrapText="1"/>
      <protection locked="0"/>
    </xf>
    <xf numFmtId="2" fontId="11" fillId="4" borderId="20" xfId="2" applyNumberFormat="1" applyFont="1" applyFill="1" applyBorder="1" applyAlignment="1" applyProtection="1">
      <alignment horizontal="center" vertical="center" wrapText="1"/>
      <protection locked="0"/>
    </xf>
    <xf numFmtId="49" fontId="4" fillId="5" borderId="59" xfId="2" applyNumberFormat="1" applyFont="1" applyFill="1" applyBorder="1" applyAlignment="1" applyProtection="1">
      <alignment horizontal="center" vertical="center" wrapText="1"/>
      <protection locked="0"/>
    </xf>
    <xf numFmtId="2" fontId="11" fillId="5" borderId="57" xfId="2" applyNumberFormat="1" applyFont="1" applyFill="1" applyBorder="1" applyAlignment="1" applyProtection="1">
      <alignment horizontal="center" vertical="center" wrapText="1"/>
      <protection locked="0"/>
    </xf>
    <xf numFmtId="2" fontId="11" fillId="5" borderId="4" xfId="2" applyNumberFormat="1" applyFont="1" applyFill="1" applyBorder="1" applyAlignment="1" applyProtection="1">
      <alignment horizontal="center" vertical="center" wrapText="1"/>
      <protection locked="0"/>
    </xf>
    <xf numFmtId="2" fontId="11" fillId="7" borderId="4" xfId="2" applyNumberFormat="1" applyFont="1" applyFill="1" applyBorder="1" applyAlignment="1" applyProtection="1">
      <alignment horizontal="center" vertical="center" wrapText="1"/>
      <protection locked="0"/>
    </xf>
    <xf numFmtId="2" fontId="11" fillId="5" borderId="58" xfId="2" applyNumberFormat="1" applyFont="1" applyFill="1" applyBorder="1" applyAlignment="1" applyProtection="1">
      <alignment horizontal="center" vertical="center" wrapText="1"/>
      <protection locked="0"/>
    </xf>
    <xf numFmtId="166" fontId="11" fillId="6" borderId="18" xfId="7" applyNumberFormat="1" applyFont="1" applyFill="1" applyBorder="1" applyAlignment="1" applyProtection="1">
      <alignment horizontal="center" vertical="center" wrapText="1"/>
      <protection locked="0"/>
    </xf>
    <xf numFmtId="166" fontId="11" fillId="6" borderId="19" xfId="7" applyNumberFormat="1" applyFont="1" applyFill="1" applyBorder="1" applyAlignment="1" applyProtection="1">
      <alignment horizontal="center" vertical="center" wrapText="1"/>
      <protection locked="0"/>
    </xf>
    <xf numFmtId="166" fontId="11" fillId="7" borderId="19" xfId="7" applyNumberFormat="1" applyFont="1" applyFill="1" applyBorder="1" applyAlignment="1" applyProtection="1">
      <alignment horizontal="center" vertical="center" wrapText="1"/>
      <protection locked="0"/>
    </xf>
    <xf numFmtId="166" fontId="11" fillId="0" borderId="19" xfId="7" applyNumberFormat="1" applyFont="1" applyFill="1" applyBorder="1" applyAlignment="1" applyProtection="1">
      <alignment horizontal="center" vertical="center" wrapText="1"/>
      <protection locked="0"/>
    </xf>
    <xf numFmtId="166" fontId="11" fillId="6" borderId="20" xfId="7" applyNumberFormat="1"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2" fontId="3" fillId="0" borderId="32" xfId="2" applyNumberFormat="1" applyFont="1" applyFill="1" applyBorder="1" applyAlignment="1" applyProtection="1">
      <alignment horizontal="center" vertical="center" wrapText="1"/>
      <protection locked="0"/>
    </xf>
    <xf numFmtId="166" fontId="3" fillId="0" borderId="5" xfId="7" applyNumberFormat="1" applyFont="1" applyFill="1" applyBorder="1" applyAlignment="1" applyProtection="1">
      <alignment horizontal="center" vertical="center" wrapText="1"/>
      <protection locked="0"/>
    </xf>
    <xf numFmtId="2" fontId="3" fillId="0" borderId="17" xfId="2" applyNumberFormat="1" applyFont="1" applyFill="1" applyBorder="1" applyAlignment="1" applyProtection="1">
      <alignment horizontal="center" vertical="center" wrapText="1"/>
      <protection locked="0"/>
    </xf>
    <xf numFmtId="2" fontId="3" fillId="0" borderId="47" xfId="2" applyNumberFormat="1" applyFont="1" applyFill="1" applyBorder="1" applyAlignment="1" applyProtection="1">
      <alignment horizontal="center" vertical="center" wrapText="1"/>
      <protection locked="0"/>
    </xf>
    <xf numFmtId="2" fontId="3" fillId="0" borderId="29" xfId="2" applyNumberFormat="1" applyFont="1" applyFill="1" applyBorder="1" applyAlignment="1" applyProtection="1">
      <alignment horizontal="center" vertical="center" wrapText="1"/>
      <protection locked="0"/>
    </xf>
    <xf numFmtId="2" fontId="3" fillId="0" borderId="14" xfId="2" applyNumberFormat="1" applyFont="1" applyFill="1" applyBorder="1" applyAlignment="1" applyProtection="1">
      <alignment horizontal="center" vertical="center" wrapText="1"/>
      <protection locked="0"/>
    </xf>
    <xf numFmtId="2" fontId="3" fillId="0" borderId="3" xfId="2" applyNumberFormat="1" applyFont="1" applyFill="1" applyBorder="1" applyAlignment="1" applyProtection="1">
      <alignment horizontal="center" vertical="center" wrapText="1"/>
      <protection locked="0"/>
    </xf>
    <xf numFmtId="2" fontId="3" fillId="0" borderId="15" xfId="2" applyNumberFormat="1" applyFont="1" applyFill="1" applyBorder="1" applyAlignment="1" applyProtection="1">
      <alignment horizontal="center" vertical="center" wrapText="1"/>
      <protection locked="0"/>
    </xf>
    <xf numFmtId="2" fontId="3" fillId="0" borderId="16" xfId="2" applyNumberFormat="1" applyFont="1" applyFill="1" applyBorder="1" applyAlignment="1" applyProtection="1">
      <alignment horizontal="center" vertical="center" wrapText="1"/>
      <protection locked="0"/>
    </xf>
    <xf numFmtId="0" fontId="21" fillId="0" borderId="30" xfId="0" applyFont="1" applyFill="1" applyBorder="1" applyAlignment="1" applyProtection="1">
      <alignment horizontal="left" vertical="center" wrapText="1"/>
      <protection locked="0"/>
    </xf>
    <xf numFmtId="0" fontId="21" fillId="0" borderId="40" xfId="0" applyFont="1" applyFill="1" applyBorder="1" applyAlignment="1" applyProtection="1">
      <alignment horizontal="left" vertical="center" wrapText="1"/>
      <protection locked="0"/>
    </xf>
    <xf numFmtId="0" fontId="21" fillId="0" borderId="22" xfId="0" applyFont="1" applyFill="1" applyBorder="1" applyAlignment="1" applyProtection="1">
      <alignment horizontal="left" vertical="center" wrapText="1"/>
      <protection locked="0"/>
    </xf>
    <xf numFmtId="10" fontId="9" fillId="0" borderId="0" xfId="0" applyNumberFormat="1" applyFont="1"/>
    <xf numFmtId="2" fontId="3" fillId="0" borderId="19" xfId="2" applyNumberFormat="1" applyFont="1" applyFill="1" applyBorder="1" applyAlignment="1" applyProtection="1">
      <alignment horizontal="center" vertical="center" wrapText="1"/>
      <protection locked="0"/>
    </xf>
    <xf numFmtId="2" fontId="3" fillId="0" borderId="1" xfId="2" applyNumberFormat="1" applyFont="1" applyFill="1" applyBorder="1" applyAlignment="1" applyProtection="1">
      <alignment horizontal="center" vertical="center" wrapText="1"/>
      <protection locked="0"/>
    </xf>
    <xf numFmtId="2" fontId="3" fillId="0" borderId="53" xfId="2" applyNumberFormat="1" applyFont="1" applyFill="1" applyBorder="1" applyAlignment="1" applyProtection="1">
      <alignment horizontal="center" vertical="center" wrapText="1"/>
      <protection locked="0"/>
    </xf>
    <xf numFmtId="2" fontId="3" fillId="0" borderId="23" xfId="2" applyNumberFormat="1" applyFont="1" applyFill="1" applyBorder="1" applyAlignment="1" applyProtection="1">
      <alignment horizontal="center" vertical="center" wrapText="1"/>
      <protection locked="0"/>
    </xf>
    <xf numFmtId="0" fontId="0" fillId="0" borderId="0" xfId="0" applyFill="1" applyBorder="1"/>
    <xf numFmtId="2" fontId="3" fillId="0" borderId="61" xfId="2" applyNumberFormat="1" applyFont="1" applyFill="1" applyBorder="1" applyAlignment="1" applyProtection="1">
      <alignment horizontal="center" vertical="center" wrapText="1"/>
      <protection locked="0"/>
    </xf>
    <xf numFmtId="0" fontId="9" fillId="0" borderId="0" xfId="0" applyFont="1" applyFill="1" applyBorder="1" applyAlignment="1">
      <alignment vertical="center"/>
    </xf>
    <xf numFmtId="2" fontId="3" fillId="0" borderId="62" xfId="2" applyNumberFormat="1" applyFont="1" applyFill="1" applyBorder="1" applyAlignment="1" applyProtection="1">
      <alignment horizontal="center" vertical="center" wrapText="1"/>
      <protection locked="0"/>
    </xf>
    <xf numFmtId="2" fontId="22" fillId="0" borderId="34" xfId="7" applyNumberFormat="1" applyFont="1" applyFill="1" applyBorder="1" applyAlignment="1" applyProtection="1">
      <alignment horizontal="center" vertical="center" wrapText="1"/>
      <protection locked="0"/>
    </xf>
    <xf numFmtId="2" fontId="22" fillId="0" borderId="10" xfId="7" applyNumberFormat="1" applyFont="1" applyFill="1" applyBorder="1" applyAlignment="1" applyProtection="1">
      <alignment horizontal="center" vertical="center" wrapText="1"/>
      <protection locked="0"/>
    </xf>
    <xf numFmtId="0" fontId="21" fillId="0" borderId="22" xfId="0" applyFont="1" applyFill="1" applyBorder="1" applyAlignment="1" applyProtection="1">
      <alignment vertical="center" wrapText="1"/>
      <protection locked="0"/>
    </xf>
    <xf numFmtId="0" fontId="24" fillId="0" borderId="0" xfId="0" applyFont="1" applyFill="1" applyAlignment="1">
      <alignment vertical="center"/>
    </xf>
    <xf numFmtId="0" fontId="25" fillId="0" borderId="0" xfId="0" applyFont="1" applyFill="1" applyAlignment="1">
      <alignment vertical="center"/>
    </xf>
    <xf numFmtId="0" fontId="23" fillId="0" borderId="0" xfId="0" applyFont="1" applyFill="1" applyAlignment="1">
      <alignment vertical="center" wrapText="1"/>
    </xf>
    <xf numFmtId="0" fontId="0" fillId="0" borderId="0" xfId="0" applyBorder="1"/>
    <xf numFmtId="2" fontId="22" fillId="6" borderId="34" xfId="7" applyNumberFormat="1" applyFont="1" applyFill="1" applyBorder="1" applyAlignment="1" applyProtection="1">
      <alignment horizontal="center" vertical="center" wrapText="1"/>
      <protection locked="0"/>
    </xf>
    <xf numFmtId="0" fontId="12" fillId="0" borderId="0" xfId="0" applyFont="1" applyFill="1" applyAlignment="1">
      <alignment vertical="center" wrapText="1"/>
    </xf>
    <xf numFmtId="0" fontId="11" fillId="0" borderId="22" xfId="0" applyFont="1" applyFill="1" applyBorder="1" applyAlignment="1" applyProtection="1">
      <alignment vertical="center" wrapText="1"/>
      <protection locked="0"/>
    </xf>
    <xf numFmtId="0" fontId="4" fillId="0" borderId="0" xfId="0" applyFont="1" applyFill="1" applyBorder="1" applyAlignment="1">
      <alignment vertical="center" wrapText="1"/>
    </xf>
    <xf numFmtId="2" fontId="22" fillId="6" borderId="64" xfId="7" applyNumberFormat="1" applyFont="1" applyFill="1" applyBorder="1" applyAlignment="1" applyProtection="1">
      <alignment horizontal="center" vertical="center" wrapText="1"/>
      <protection locked="0"/>
    </xf>
    <xf numFmtId="0" fontId="12" fillId="0" borderId="32" xfId="0" applyFont="1" applyFill="1" applyBorder="1" applyAlignment="1">
      <alignment horizontal="center" vertical="center"/>
    </xf>
    <xf numFmtId="0" fontId="12" fillId="0" borderId="35" xfId="0" applyFont="1" applyFill="1" applyBorder="1" applyAlignment="1">
      <alignment horizontal="center" vertical="center"/>
    </xf>
    <xf numFmtId="2" fontId="3" fillId="6" borderId="29" xfId="2" applyNumberFormat="1" applyFont="1" applyFill="1" applyBorder="1" applyAlignment="1" applyProtection="1">
      <alignment horizontal="center" vertical="center" wrapText="1"/>
      <protection locked="0"/>
    </xf>
    <xf numFmtId="0" fontId="21" fillId="0" borderId="22" xfId="0" applyFont="1" applyFill="1" applyBorder="1" applyAlignment="1" applyProtection="1">
      <alignment horizontal="left" vertical="center" wrapText="1"/>
      <protection locked="0"/>
    </xf>
    <xf numFmtId="0" fontId="26" fillId="0" borderId="0" xfId="0" applyFont="1"/>
    <xf numFmtId="0" fontId="24" fillId="0" borderId="0" xfId="0" applyFont="1"/>
    <xf numFmtId="0" fontId="26" fillId="0" borderId="0" xfId="0" applyFont="1" applyFill="1"/>
    <xf numFmtId="0" fontId="21" fillId="8" borderId="67" xfId="0" applyFont="1" applyFill="1" applyBorder="1" applyAlignment="1">
      <alignment horizontal="center" vertical="center" wrapText="1"/>
    </xf>
    <xf numFmtId="0" fontId="21" fillId="8" borderId="64"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1" fillId="8" borderId="47" xfId="0" applyFont="1" applyFill="1" applyBorder="1" applyAlignment="1">
      <alignment horizontal="center" vertical="center" wrapText="1"/>
    </xf>
    <xf numFmtId="0" fontId="21" fillId="0" borderId="47" xfId="0" applyFont="1" applyFill="1" applyBorder="1" applyAlignment="1">
      <alignment horizontal="center" vertical="center" wrapText="1"/>
    </xf>
    <xf numFmtId="0" fontId="21" fillId="0" borderId="67" xfId="0" applyFont="1" applyFill="1" applyBorder="1" applyAlignment="1">
      <alignment horizontal="center" vertical="center" wrapText="1"/>
    </xf>
    <xf numFmtId="0" fontId="30" fillId="0" borderId="0" xfId="0" applyFont="1" applyFill="1" applyBorder="1" applyAlignment="1">
      <alignment vertical="center"/>
    </xf>
    <xf numFmtId="0" fontId="29" fillId="0" borderId="0" xfId="0" applyFont="1" applyFill="1" applyAlignment="1">
      <alignment wrapText="1"/>
    </xf>
    <xf numFmtId="0" fontId="21" fillId="0" borderId="38" xfId="0" applyFont="1" applyFill="1" applyBorder="1" applyAlignment="1">
      <alignment horizontal="center" vertical="center" wrapText="1"/>
    </xf>
    <xf numFmtId="0" fontId="21" fillId="8" borderId="14" xfId="0" applyFont="1" applyFill="1" applyBorder="1" applyAlignment="1">
      <alignment vertical="center" wrapText="1"/>
    </xf>
    <xf numFmtId="0" fontId="21" fillId="0" borderId="16" xfId="0" applyFont="1" applyFill="1" applyBorder="1" applyAlignment="1">
      <alignment horizontal="center" vertical="center" wrapText="1"/>
    </xf>
    <xf numFmtId="2" fontId="3" fillId="6" borderId="53" xfId="2" applyNumberFormat="1" applyFont="1" applyFill="1" applyBorder="1" applyAlignment="1" applyProtection="1">
      <alignment horizontal="center" vertical="center" wrapText="1"/>
      <protection locked="0"/>
    </xf>
    <xf numFmtId="2" fontId="3" fillId="6" borderId="3" xfId="2" applyNumberFormat="1" applyFont="1" applyFill="1" applyBorder="1" applyAlignment="1" applyProtection="1">
      <alignment horizontal="center" vertical="center" wrapText="1"/>
      <protection locked="0"/>
    </xf>
    <xf numFmtId="2" fontId="3" fillId="6" borderId="1" xfId="2" applyNumberFormat="1" applyFont="1" applyFill="1" applyBorder="1" applyAlignment="1" applyProtection="1">
      <alignment horizontal="center" vertical="center" wrapText="1"/>
      <protection locked="0"/>
    </xf>
    <xf numFmtId="2" fontId="3" fillId="6" borderId="17" xfId="2" applyNumberFormat="1" applyFont="1" applyFill="1" applyBorder="1" applyAlignment="1" applyProtection="1">
      <alignment horizontal="center" vertical="center" wrapText="1"/>
      <protection locked="0"/>
    </xf>
    <xf numFmtId="2" fontId="3" fillId="6" borderId="46" xfId="2" applyNumberFormat="1" applyFont="1" applyFill="1" applyBorder="1" applyAlignment="1" applyProtection="1">
      <alignment horizontal="center" vertical="center" wrapText="1"/>
      <protection locked="0"/>
    </xf>
    <xf numFmtId="49" fontId="21" fillId="6" borderId="11" xfId="2" applyNumberFormat="1" applyFont="1" applyFill="1" applyBorder="1" applyAlignment="1" applyProtection="1">
      <alignment horizontal="left" vertical="center" wrapText="1"/>
      <protection locked="0"/>
    </xf>
    <xf numFmtId="49" fontId="21" fillId="0" borderId="11" xfId="2" applyNumberFormat="1" applyFont="1" applyFill="1" applyBorder="1" applyAlignment="1" applyProtection="1">
      <alignment horizontal="left" vertical="center" wrapText="1"/>
      <protection locked="0"/>
    </xf>
    <xf numFmtId="2" fontId="31" fillId="6" borderId="11" xfId="2" applyNumberFormat="1" applyFont="1" applyFill="1" applyBorder="1" applyAlignment="1" applyProtection="1">
      <alignment horizontal="center" vertical="center" wrapText="1"/>
      <protection locked="0"/>
    </xf>
    <xf numFmtId="2" fontId="31" fillId="6" borderId="29" xfId="2" applyNumberFormat="1" applyFont="1" applyFill="1" applyBorder="1" applyAlignment="1" applyProtection="1">
      <alignment horizontal="center" vertical="center" wrapText="1"/>
      <protection locked="0"/>
    </xf>
    <xf numFmtId="2" fontId="32" fillId="6" borderId="11" xfId="2" applyNumberFormat="1" applyFont="1" applyFill="1" applyBorder="1" applyAlignment="1" applyProtection="1">
      <alignment horizontal="center" vertical="center" wrapText="1"/>
      <protection locked="0"/>
    </xf>
    <xf numFmtId="2" fontId="32" fillId="6" borderId="34" xfId="7" applyNumberFormat="1" applyFont="1" applyFill="1" applyBorder="1" applyAlignment="1" applyProtection="1">
      <alignment horizontal="center" vertical="center" wrapText="1"/>
      <protection locked="0"/>
    </xf>
    <xf numFmtId="2" fontId="32" fillId="6" borderId="29" xfId="2" applyNumberFormat="1" applyFont="1" applyFill="1" applyBorder="1" applyAlignment="1" applyProtection="1">
      <alignment horizontal="center" vertical="center" wrapText="1"/>
      <protection locked="0"/>
    </xf>
    <xf numFmtId="2" fontId="31" fillId="0" borderId="11" xfId="2" applyNumberFormat="1" applyFont="1" applyFill="1" applyBorder="1" applyAlignment="1" applyProtection="1">
      <alignment horizontal="center" vertical="center" wrapText="1"/>
      <protection locked="0"/>
    </xf>
    <xf numFmtId="2" fontId="31" fillId="0" borderId="29" xfId="7" applyNumberFormat="1" applyFont="1" applyFill="1" applyBorder="1" applyAlignment="1" applyProtection="1">
      <alignment horizontal="center" vertical="center" wrapText="1"/>
      <protection locked="0"/>
    </xf>
    <xf numFmtId="2" fontId="32" fillId="0" borderId="22" xfId="2" applyNumberFormat="1" applyFont="1" applyFill="1" applyBorder="1" applyAlignment="1" applyProtection="1">
      <alignment horizontal="center" vertical="center" wrapText="1"/>
      <protection locked="0"/>
    </xf>
    <xf numFmtId="2" fontId="32" fillId="4" borderId="34" xfId="7" applyNumberFormat="1" applyFont="1" applyFill="1" applyBorder="1" applyAlignment="1" applyProtection="1">
      <alignment horizontal="center" vertical="center" wrapText="1"/>
      <protection locked="0"/>
    </xf>
    <xf numFmtId="2" fontId="31" fillId="4" borderId="11" xfId="2" applyNumberFormat="1" applyFont="1" applyFill="1" applyBorder="1" applyAlignment="1" applyProtection="1">
      <alignment horizontal="center" vertical="center" wrapText="1"/>
      <protection locked="0"/>
    </xf>
    <xf numFmtId="2" fontId="32" fillId="0" borderId="29" xfId="7" applyNumberFormat="1" applyFont="1" applyFill="1" applyBorder="1" applyAlignment="1" applyProtection="1">
      <alignment horizontal="center" vertical="center" wrapText="1"/>
      <protection locked="0"/>
    </xf>
    <xf numFmtId="2" fontId="31" fillId="0" borderId="22" xfId="2" applyNumberFormat="1" applyFont="1" applyFill="1" applyBorder="1" applyAlignment="1" applyProtection="1">
      <alignment horizontal="center" vertical="center" wrapText="1"/>
      <protection locked="0"/>
    </xf>
    <xf numFmtId="2" fontId="31" fillId="0" borderId="29" xfId="2" applyNumberFormat="1" applyFont="1" applyFill="1" applyBorder="1" applyAlignment="1" applyProtection="1">
      <alignment horizontal="center" vertical="center" wrapText="1"/>
      <protection locked="0"/>
    </xf>
    <xf numFmtId="2" fontId="32" fillId="0" borderId="29" xfId="2" applyNumberFormat="1" applyFont="1" applyFill="1" applyBorder="1" applyAlignment="1" applyProtection="1">
      <alignment horizontal="center" vertical="center" wrapText="1"/>
      <protection locked="0"/>
    </xf>
    <xf numFmtId="2" fontId="31" fillId="4" borderId="22" xfId="2" applyNumberFormat="1" applyFont="1" applyFill="1" applyBorder="1" applyAlignment="1" applyProtection="1">
      <alignment horizontal="center" vertical="center" wrapText="1"/>
      <protection locked="0"/>
    </xf>
    <xf numFmtId="2" fontId="31" fillId="6" borderId="22" xfId="2" applyNumberFormat="1" applyFont="1" applyFill="1" applyBorder="1" applyAlignment="1" applyProtection="1">
      <alignment horizontal="center" vertical="center" wrapText="1"/>
      <protection locked="0"/>
    </xf>
    <xf numFmtId="2" fontId="32" fillId="6" borderId="22" xfId="2" applyNumberFormat="1" applyFont="1" applyFill="1" applyBorder="1" applyAlignment="1" applyProtection="1">
      <alignment horizontal="center" vertical="center" wrapText="1"/>
      <protection locked="0"/>
    </xf>
    <xf numFmtId="2" fontId="31" fillId="0" borderId="3" xfId="2" applyNumberFormat="1" applyFont="1" applyFill="1" applyBorder="1" applyAlignment="1" applyProtection="1">
      <alignment horizontal="center" vertical="center" wrapText="1"/>
      <protection locked="0"/>
    </xf>
    <xf numFmtId="2" fontId="32" fillId="4" borderId="10" xfId="7" applyNumberFormat="1" applyFont="1" applyFill="1" applyBorder="1" applyAlignment="1" applyProtection="1">
      <alignment horizontal="center" vertical="center" wrapText="1"/>
      <protection locked="0"/>
    </xf>
    <xf numFmtId="2" fontId="32" fillId="0" borderId="3" xfId="2" applyNumberFormat="1" applyFont="1" applyFill="1" applyBorder="1" applyAlignment="1" applyProtection="1">
      <alignment horizontal="center" vertical="center" wrapText="1"/>
      <protection locked="0"/>
    </xf>
    <xf numFmtId="2" fontId="31" fillId="6" borderId="13" xfId="2" applyNumberFormat="1" applyFont="1" applyFill="1" applyBorder="1" applyAlignment="1" applyProtection="1">
      <alignment horizontal="center" vertical="center" wrapText="1"/>
      <protection locked="0"/>
    </xf>
    <xf numFmtId="2" fontId="31" fillId="6" borderId="63" xfId="2" applyNumberFormat="1" applyFont="1" applyFill="1" applyBorder="1" applyAlignment="1" applyProtection="1">
      <alignment horizontal="center" vertical="center" wrapText="1"/>
      <protection locked="0"/>
    </xf>
    <xf numFmtId="2" fontId="32" fillId="6" borderId="64" xfId="7" applyNumberFormat="1" applyFont="1" applyFill="1" applyBorder="1" applyAlignment="1" applyProtection="1">
      <alignment horizontal="center" vertical="center" wrapText="1"/>
      <protection locked="0"/>
    </xf>
    <xf numFmtId="2" fontId="32" fillId="6" borderId="63" xfId="2" applyNumberFormat="1" applyFont="1" applyFill="1" applyBorder="1" applyAlignment="1" applyProtection="1">
      <alignment horizontal="center" vertical="center" wrapText="1"/>
      <protection locked="0"/>
    </xf>
    <xf numFmtId="2" fontId="32" fillId="6" borderId="13" xfId="2" applyNumberFormat="1" applyFont="1" applyFill="1" applyBorder="1" applyAlignment="1" applyProtection="1">
      <alignment horizontal="center" vertical="center" wrapText="1"/>
      <protection locked="0"/>
    </xf>
    <xf numFmtId="2" fontId="32" fillId="8" borderId="11" xfId="2" applyNumberFormat="1" applyFont="1" applyFill="1" applyBorder="1" applyAlignment="1" applyProtection="1">
      <alignment horizontal="center" vertical="center" wrapText="1"/>
      <protection locked="0"/>
    </xf>
    <xf numFmtId="2" fontId="32" fillId="8" borderId="65" xfId="2" applyNumberFormat="1" applyFont="1" applyFill="1" applyBorder="1" applyAlignment="1" applyProtection="1">
      <alignment horizontal="center" vertical="center" wrapText="1"/>
      <protection locked="0"/>
    </xf>
    <xf numFmtId="2" fontId="31" fillId="8" borderId="11" xfId="2" applyNumberFormat="1" applyFont="1" applyFill="1" applyBorder="1" applyAlignment="1" applyProtection="1">
      <alignment horizontal="center" vertical="center" wrapText="1"/>
      <protection locked="0"/>
    </xf>
    <xf numFmtId="2" fontId="32" fillId="8" borderId="22" xfId="2" applyNumberFormat="1" applyFont="1" applyFill="1" applyBorder="1" applyAlignment="1" applyProtection="1">
      <alignment horizontal="center" vertical="center" wrapText="1"/>
      <protection locked="0"/>
    </xf>
    <xf numFmtId="2" fontId="32" fillId="8" borderId="4" xfId="2" applyNumberFormat="1" applyFont="1" applyFill="1" applyBorder="1" applyAlignment="1" applyProtection="1">
      <alignment horizontal="center" vertical="center" wrapText="1"/>
      <protection locked="0"/>
    </xf>
    <xf numFmtId="2" fontId="32" fillId="8" borderId="15" xfId="7" applyNumberFormat="1" applyFont="1" applyFill="1" applyBorder="1" applyAlignment="1" applyProtection="1">
      <alignment horizontal="center" vertical="center" wrapText="1"/>
      <protection locked="0"/>
    </xf>
    <xf numFmtId="2" fontId="32" fillId="0" borderId="4" xfId="2" applyNumberFormat="1" applyFont="1" applyFill="1" applyBorder="1" applyAlignment="1" applyProtection="1">
      <alignment horizontal="center" vertical="center" wrapText="1"/>
      <protection locked="0"/>
    </xf>
    <xf numFmtId="2" fontId="32" fillId="0" borderId="23" xfId="2" applyNumberFormat="1" applyFont="1" applyFill="1" applyBorder="1" applyAlignment="1" applyProtection="1">
      <alignment horizontal="center" vertical="center" wrapText="1"/>
      <protection locked="0"/>
    </xf>
    <xf numFmtId="0" fontId="27" fillId="8" borderId="67" xfId="0" applyFont="1" applyFill="1" applyBorder="1" applyAlignment="1">
      <alignment horizontal="center" vertical="center" wrapText="1"/>
    </xf>
    <xf numFmtId="0" fontId="27" fillId="8" borderId="32" xfId="0" applyFont="1" applyFill="1" applyBorder="1" applyAlignment="1">
      <alignment vertical="center" wrapText="1"/>
    </xf>
    <xf numFmtId="0" fontId="21" fillId="8" borderId="54" xfId="0" applyFont="1" applyFill="1" applyBorder="1" applyAlignment="1">
      <alignment horizontal="center" vertical="center" wrapText="1"/>
    </xf>
    <xf numFmtId="0" fontId="21" fillId="8" borderId="52" xfId="0" applyFont="1" applyFill="1" applyBorder="1" applyAlignment="1">
      <alignment horizontal="center" vertical="center" wrapText="1"/>
    </xf>
    <xf numFmtId="0" fontId="21" fillId="8" borderId="60" xfId="0" applyFont="1" applyFill="1" applyBorder="1" applyAlignment="1">
      <alignment horizontal="center" vertical="center" wrapText="1"/>
    </xf>
    <xf numFmtId="2" fontId="31" fillId="0" borderId="28" xfId="2" applyNumberFormat="1" applyFont="1" applyFill="1" applyBorder="1" applyAlignment="1" applyProtection="1">
      <alignment horizontal="center" vertical="center" wrapText="1"/>
      <protection locked="0"/>
    </xf>
    <xf numFmtId="0" fontId="33" fillId="4" borderId="12" xfId="0" applyFont="1" applyFill="1" applyBorder="1" applyAlignment="1">
      <alignment horizontal="center" vertical="center" wrapText="1"/>
    </xf>
    <xf numFmtId="0" fontId="33" fillId="4" borderId="13"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12" fillId="6" borderId="10" xfId="0" applyFont="1" applyFill="1" applyBorder="1" applyAlignment="1">
      <alignment horizontal="center" vertical="center"/>
    </xf>
    <xf numFmtId="2" fontId="3" fillId="6" borderId="23" xfId="2" applyNumberFormat="1" applyFont="1" applyFill="1" applyBorder="1" applyAlignment="1" applyProtection="1">
      <alignment horizontal="center" vertical="center" wrapText="1"/>
      <protection locked="0"/>
    </xf>
    <xf numFmtId="2" fontId="3" fillId="6" borderId="19" xfId="2" applyNumberFormat="1" applyFont="1" applyFill="1" applyBorder="1" applyAlignment="1" applyProtection="1">
      <alignment horizontal="center" vertical="center" wrapText="1"/>
      <protection locked="0"/>
    </xf>
    <xf numFmtId="2" fontId="31" fillId="6" borderId="35" xfId="2" applyNumberFormat="1" applyFont="1" applyFill="1" applyBorder="1" applyAlignment="1" applyProtection="1">
      <alignment horizontal="center" vertical="center" wrapText="1"/>
      <protection locked="0"/>
    </xf>
    <xf numFmtId="2" fontId="32" fillId="6" borderId="23" xfId="2" applyNumberFormat="1" applyFont="1" applyFill="1" applyBorder="1" applyAlignment="1" applyProtection="1">
      <alignment horizontal="center" vertical="center" wrapText="1"/>
      <protection locked="0"/>
    </xf>
    <xf numFmtId="2" fontId="32" fillId="6" borderId="4" xfId="2" applyNumberFormat="1" applyFont="1" applyFill="1" applyBorder="1" applyAlignment="1" applyProtection="1">
      <alignment horizontal="center" vertical="center" wrapText="1"/>
      <protection locked="0"/>
    </xf>
    <xf numFmtId="2" fontId="32" fillId="6" borderId="15" xfId="7" applyNumberFormat="1" applyFont="1" applyFill="1" applyBorder="1" applyAlignment="1" applyProtection="1">
      <alignment horizontal="center" vertical="center" wrapText="1"/>
      <protection locked="0"/>
    </xf>
    <xf numFmtId="0" fontId="12" fillId="6" borderId="12" xfId="0" applyFont="1" applyFill="1" applyBorder="1" applyAlignment="1">
      <alignment horizontal="center" vertical="center"/>
    </xf>
    <xf numFmtId="2" fontId="3" fillId="6" borderId="27" xfId="2" applyNumberFormat="1" applyFont="1" applyFill="1" applyBorder="1" applyAlignment="1" applyProtection="1">
      <alignment horizontal="center" vertical="center" wrapText="1"/>
      <protection locked="0"/>
    </xf>
    <xf numFmtId="2" fontId="3" fillId="6" borderId="20" xfId="2" applyNumberFormat="1" applyFont="1" applyFill="1" applyBorder="1" applyAlignment="1" applyProtection="1">
      <alignment horizontal="center" vertical="center" wrapText="1"/>
      <protection locked="0"/>
    </xf>
    <xf numFmtId="2" fontId="31" fillId="6" borderId="37" xfId="2" applyNumberFormat="1" applyFont="1" applyFill="1" applyBorder="1" applyAlignment="1" applyProtection="1">
      <alignment horizontal="center" vertical="center" wrapText="1"/>
      <protection locked="0"/>
    </xf>
    <xf numFmtId="2" fontId="32" fillId="6" borderId="13" xfId="7" applyNumberFormat="1" applyFont="1" applyFill="1" applyBorder="1" applyAlignment="1" applyProtection="1">
      <alignment horizontal="center" vertical="center" wrapText="1"/>
      <protection locked="0"/>
    </xf>
    <xf numFmtId="2" fontId="32" fillId="6" borderId="27" xfId="7" applyNumberFormat="1" applyFont="1" applyFill="1" applyBorder="1" applyAlignment="1" applyProtection="1">
      <alignment horizontal="center" vertical="center" wrapText="1"/>
      <protection locked="0"/>
    </xf>
    <xf numFmtId="2" fontId="32" fillId="6" borderId="58" xfId="2" applyNumberFormat="1" applyFont="1" applyFill="1" applyBorder="1" applyAlignment="1" applyProtection="1">
      <alignment horizontal="center" vertical="center" wrapText="1"/>
      <protection locked="0"/>
    </xf>
    <xf numFmtId="2" fontId="31" fillId="6" borderId="40" xfId="2" applyNumberFormat="1" applyFont="1" applyFill="1" applyBorder="1" applyAlignment="1" applyProtection="1">
      <alignment horizontal="center" vertical="center" wrapText="1"/>
      <protection locked="0"/>
    </xf>
    <xf numFmtId="2" fontId="32" fillId="6" borderId="58" xfId="7" applyNumberFormat="1" applyFont="1" applyFill="1" applyBorder="1" applyAlignment="1" applyProtection="1">
      <alignment horizontal="center" vertical="center" wrapText="1"/>
      <protection locked="0"/>
    </xf>
    <xf numFmtId="2" fontId="32" fillId="6" borderId="16" xfId="7" applyNumberFormat="1" applyFont="1" applyFill="1" applyBorder="1" applyAlignment="1" applyProtection="1">
      <alignment horizontal="center" vertical="center" wrapText="1"/>
      <protection locked="0"/>
    </xf>
    <xf numFmtId="2" fontId="31" fillId="6" borderId="13" xfId="7" applyNumberFormat="1" applyFont="1" applyFill="1" applyBorder="1" applyAlignment="1" applyProtection="1">
      <alignment horizontal="center" vertical="center" wrapText="1"/>
      <protection locked="0"/>
    </xf>
    <xf numFmtId="0" fontId="12" fillId="3" borderId="10" xfId="0" applyFont="1" applyFill="1" applyBorder="1" applyAlignment="1">
      <alignment horizontal="center" vertical="center"/>
    </xf>
    <xf numFmtId="2" fontId="3" fillId="3" borderId="26" xfId="2" applyNumberFormat="1" applyFont="1" applyFill="1" applyBorder="1" applyAlignment="1" applyProtection="1">
      <alignment horizontal="center" vertical="center" wrapText="1"/>
      <protection locked="0"/>
    </xf>
    <xf numFmtId="2" fontId="3" fillId="3" borderId="28" xfId="2" applyNumberFormat="1" applyFont="1" applyFill="1" applyBorder="1" applyAlignment="1" applyProtection="1">
      <alignment horizontal="center" vertical="center" wrapText="1"/>
      <protection locked="0"/>
    </xf>
    <xf numFmtId="2" fontId="31" fillId="3" borderId="35" xfId="2" applyNumberFormat="1" applyFont="1" applyFill="1" applyBorder="1" applyAlignment="1" applyProtection="1">
      <alignment horizontal="center" vertical="center" wrapText="1"/>
      <protection locked="0"/>
    </xf>
    <xf numFmtId="2" fontId="32" fillId="3" borderId="11" xfId="2" applyNumberFormat="1" applyFont="1" applyFill="1" applyBorder="1" applyAlignment="1" applyProtection="1">
      <alignment horizontal="center" vertical="center" wrapText="1"/>
      <protection locked="0"/>
    </xf>
    <xf numFmtId="2" fontId="32" fillId="3" borderId="65" xfId="2" applyNumberFormat="1" applyFont="1" applyFill="1" applyBorder="1" applyAlignment="1" applyProtection="1">
      <alignment horizontal="center" vertical="center" wrapText="1"/>
      <protection locked="0"/>
    </xf>
    <xf numFmtId="2" fontId="31" fillId="3" borderId="11" xfId="2" applyNumberFormat="1" applyFont="1" applyFill="1" applyBorder="1" applyAlignment="1" applyProtection="1">
      <alignment horizontal="center" vertical="center" wrapText="1"/>
      <protection locked="0"/>
    </xf>
    <xf numFmtId="2" fontId="32" fillId="3" borderId="35" xfId="7" applyNumberFormat="1" applyFont="1" applyFill="1" applyBorder="1" applyAlignment="1" applyProtection="1">
      <alignment horizontal="center" vertical="center" wrapText="1"/>
      <protection locked="0"/>
    </xf>
    <xf numFmtId="2" fontId="32" fillId="3" borderId="22" xfId="2" applyNumberFormat="1" applyFont="1" applyFill="1" applyBorder="1" applyAlignment="1" applyProtection="1">
      <alignment horizontal="center" vertical="center" wrapText="1"/>
      <protection locked="0"/>
    </xf>
    <xf numFmtId="2" fontId="32" fillId="3" borderId="4" xfId="2" applyNumberFormat="1" applyFont="1" applyFill="1" applyBorder="1" applyAlignment="1" applyProtection="1">
      <alignment horizontal="center" vertical="center" wrapText="1"/>
      <protection locked="0"/>
    </xf>
    <xf numFmtId="2" fontId="32" fillId="3" borderId="15" xfId="7" applyNumberFormat="1" applyFont="1" applyFill="1" applyBorder="1" applyAlignment="1" applyProtection="1">
      <alignment horizontal="center" vertical="center" wrapText="1"/>
      <protection locked="0"/>
    </xf>
    <xf numFmtId="2" fontId="31" fillId="3" borderId="22" xfId="2" applyNumberFormat="1" applyFont="1" applyFill="1" applyBorder="1" applyAlignment="1" applyProtection="1">
      <alignment horizontal="center" vertical="center" wrapText="1"/>
      <protection locked="0"/>
    </xf>
    <xf numFmtId="0" fontId="3" fillId="8" borderId="68" xfId="0" applyFont="1" applyFill="1" applyBorder="1" applyAlignment="1">
      <alignment horizontal="center" vertical="center" wrapText="1"/>
    </xf>
    <xf numFmtId="0" fontId="3" fillId="8" borderId="67" xfId="0" applyFont="1" applyFill="1" applyBorder="1" applyAlignment="1">
      <alignment horizontal="center" vertical="center" wrapText="1"/>
    </xf>
    <xf numFmtId="164" fontId="32" fillId="6" borderId="11" xfId="2" applyNumberFormat="1" applyFont="1" applyFill="1" applyBorder="1" applyAlignment="1" applyProtection="1">
      <alignment horizontal="center" vertical="center" wrapText="1"/>
      <protection locked="0"/>
    </xf>
    <xf numFmtId="0" fontId="37" fillId="0" borderId="0" xfId="1" applyFont="1" applyAlignment="1" applyProtection="1">
      <alignment vertical="center" wrapText="1"/>
      <protection locked="0"/>
    </xf>
    <xf numFmtId="0" fontId="38" fillId="0" borderId="0" xfId="0" applyFont="1" applyFill="1" applyAlignment="1">
      <alignment horizontal="right" wrapText="1"/>
    </xf>
    <xf numFmtId="0" fontId="38" fillId="0" borderId="0" xfId="0" applyFont="1" applyFill="1" applyAlignment="1">
      <alignment horizontal="right"/>
    </xf>
    <xf numFmtId="0" fontId="29" fillId="0" borderId="0" xfId="0" applyFont="1" applyFill="1" applyAlignment="1">
      <alignment horizontal="left"/>
    </xf>
    <xf numFmtId="0" fontId="29" fillId="0" borderId="0" xfId="0" applyFont="1" applyFill="1" applyAlignment="1">
      <alignment horizontal="center"/>
    </xf>
    <xf numFmtId="0" fontId="29" fillId="0" borderId="0" xfId="0" applyFont="1" applyFill="1" applyAlignment="1">
      <alignment horizontal="center" wrapText="1"/>
    </xf>
    <xf numFmtId="2" fontId="32" fillId="0" borderId="34" xfId="7" applyNumberFormat="1" applyFont="1" applyFill="1" applyBorder="1" applyAlignment="1" applyProtection="1">
      <alignment horizontal="center" vertical="center" wrapText="1"/>
      <protection locked="0"/>
    </xf>
    <xf numFmtId="0" fontId="33" fillId="4" borderId="58" xfId="0" applyFont="1" applyFill="1" applyBorder="1" applyAlignment="1">
      <alignment horizontal="center" vertical="center" wrapText="1"/>
    </xf>
    <xf numFmtId="2" fontId="31" fillId="6" borderId="65" xfId="2" applyNumberFormat="1" applyFont="1" applyFill="1" applyBorder="1" applyAlignment="1" applyProtection="1">
      <alignment horizontal="center" vertical="center" wrapText="1"/>
      <protection locked="0"/>
    </xf>
    <xf numFmtId="2" fontId="31" fillId="0" borderId="65" xfId="2" applyNumberFormat="1" applyFont="1" applyFill="1" applyBorder="1" applyAlignment="1" applyProtection="1">
      <alignment horizontal="center" vertical="center" wrapText="1"/>
      <protection locked="0"/>
    </xf>
    <xf numFmtId="2" fontId="31" fillId="0" borderId="4" xfId="2" applyNumberFormat="1" applyFont="1" applyFill="1" applyBorder="1" applyAlignment="1" applyProtection="1">
      <alignment horizontal="center" vertical="center" wrapText="1"/>
      <protection locked="0"/>
    </xf>
    <xf numFmtId="2" fontId="31" fillId="6" borderId="51" xfId="2" applyNumberFormat="1" applyFont="1" applyFill="1" applyBorder="1" applyAlignment="1" applyProtection="1">
      <alignment horizontal="center" vertical="center" wrapText="1"/>
      <protection locked="0"/>
    </xf>
    <xf numFmtId="0" fontId="37" fillId="0" borderId="0" xfId="1" applyFont="1" applyAlignment="1" applyProtection="1">
      <alignment horizontal="center" vertical="center" wrapText="1"/>
      <protection locked="0"/>
    </xf>
    <xf numFmtId="0" fontId="42" fillId="0" borderId="0" xfId="0" applyFont="1"/>
    <xf numFmtId="0" fontId="42" fillId="0" borderId="0" xfId="0" applyFont="1" applyAlignment="1"/>
    <xf numFmtId="0" fontId="29" fillId="0" borderId="0" xfId="0" applyFont="1" applyFill="1" applyAlignment="1">
      <alignment vertical="center" wrapText="1"/>
    </xf>
    <xf numFmtId="0" fontId="29" fillId="0" borderId="0" xfId="0" applyFont="1" applyFill="1" applyAlignment="1"/>
    <xf numFmtId="0" fontId="42" fillId="0" borderId="0" xfId="0" applyFont="1" applyFill="1"/>
    <xf numFmtId="0" fontId="29" fillId="0" borderId="0" xfId="0" applyFont="1" applyFill="1" applyAlignment="1">
      <alignment horizontal="right" wrapText="1"/>
    </xf>
    <xf numFmtId="0" fontId="12" fillId="0" borderId="0" xfId="0" applyFont="1" applyFill="1" applyAlignment="1">
      <alignment horizontal="center" vertical="center" wrapText="1"/>
    </xf>
    <xf numFmtId="2" fontId="29" fillId="0" borderId="0" xfId="0" applyNumberFormat="1" applyFont="1" applyFill="1" applyAlignment="1">
      <alignment horizontal="center" wrapText="1"/>
    </xf>
    <xf numFmtId="0" fontId="0" fillId="0" borderId="0" xfId="0" applyAlignment="1">
      <alignment horizontal="center"/>
    </xf>
    <xf numFmtId="0" fontId="43" fillId="0" borderId="0" xfId="0" applyFont="1" applyFill="1" applyAlignment="1">
      <alignment horizontal="left"/>
    </xf>
    <xf numFmtId="0" fontId="44" fillId="0" borderId="0" xfId="0" applyFont="1"/>
    <xf numFmtId="0" fontId="45" fillId="0" borderId="0" xfId="0" applyFont="1" applyFill="1"/>
    <xf numFmtId="0" fontId="43" fillId="0" borderId="0" xfId="0" applyFont="1" applyFill="1" applyAlignment="1">
      <alignment horizontal="center"/>
    </xf>
    <xf numFmtId="0" fontId="29" fillId="0" borderId="0" xfId="0" applyFont="1" applyFill="1" applyAlignment="1">
      <alignment horizontal="center" vertical="center"/>
    </xf>
    <xf numFmtId="0" fontId="21" fillId="6" borderId="11" xfId="0" applyFont="1" applyFill="1" applyBorder="1" applyAlignment="1" applyProtection="1">
      <alignment vertical="center" wrapText="1"/>
      <protection locked="0"/>
    </xf>
    <xf numFmtId="2" fontId="3" fillId="6" borderId="26" xfId="2" applyNumberFormat="1" applyFont="1" applyFill="1" applyBorder="1" applyAlignment="1" applyProtection="1">
      <alignment horizontal="center" vertical="center" wrapText="1"/>
      <protection locked="0"/>
    </xf>
    <xf numFmtId="2" fontId="3" fillId="6" borderId="28" xfId="2" applyNumberFormat="1" applyFont="1" applyFill="1" applyBorder="1" applyAlignment="1" applyProtection="1">
      <alignment horizontal="center" vertical="center" wrapText="1"/>
      <protection locked="0"/>
    </xf>
    <xf numFmtId="2" fontId="31" fillId="6" borderId="28" xfId="2" applyNumberFormat="1" applyFont="1" applyFill="1" applyBorder="1" applyAlignment="1" applyProtection="1">
      <alignment horizontal="center" vertical="center" wrapText="1"/>
      <protection locked="0"/>
    </xf>
    <xf numFmtId="2" fontId="32" fillId="6" borderId="26" xfId="2" applyNumberFormat="1" applyFont="1" applyFill="1" applyBorder="1" applyAlignment="1" applyProtection="1">
      <alignment horizontal="center" vertical="center" wrapText="1"/>
      <protection locked="0"/>
    </xf>
    <xf numFmtId="2" fontId="32" fillId="6" borderId="65" xfId="2" applyNumberFormat="1" applyFont="1" applyFill="1" applyBorder="1" applyAlignment="1" applyProtection="1">
      <alignment horizontal="center" vertical="center" wrapText="1"/>
      <protection locked="0"/>
    </xf>
    <xf numFmtId="2" fontId="32" fillId="6" borderId="35" xfId="7" applyNumberFormat="1" applyFont="1" applyFill="1" applyBorder="1" applyAlignment="1" applyProtection="1">
      <alignment horizontal="center" vertical="center" wrapText="1"/>
      <protection locked="0"/>
    </xf>
    <xf numFmtId="0" fontId="21" fillId="6" borderId="22" xfId="0" applyFont="1" applyFill="1" applyBorder="1" applyAlignment="1" applyProtection="1">
      <alignment vertical="center" wrapText="1"/>
      <protection locked="0"/>
    </xf>
    <xf numFmtId="2" fontId="31" fillId="6" borderId="60" xfId="2" applyNumberFormat="1" applyFont="1" applyFill="1" applyBorder="1" applyAlignment="1" applyProtection="1">
      <alignment horizontal="center" vertical="center" wrapText="1"/>
      <protection locked="0"/>
    </xf>
    <xf numFmtId="2" fontId="32" fillId="6" borderId="51" xfId="2" applyNumberFormat="1" applyFont="1" applyFill="1" applyBorder="1" applyAlignment="1" applyProtection="1">
      <alignment horizontal="center" vertical="center" wrapText="1"/>
      <protection locked="0"/>
    </xf>
    <xf numFmtId="2" fontId="32" fillId="6" borderId="40" xfId="2" applyNumberFormat="1" applyFont="1" applyFill="1" applyBorder="1" applyAlignment="1" applyProtection="1">
      <alignment horizontal="center" vertical="center" wrapText="1"/>
      <protection locked="0"/>
    </xf>
    <xf numFmtId="0" fontId="29" fillId="0" borderId="0" xfId="0" applyFont="1" applyFill="1" applyAlignment="1">
      <alignment vertical="center"/>
    </xf>
    <xf numFmtId="2" fontId="32" fillId="6" borderId="34" xfId="2" applyNumberFormat="1" applyFont="1" applyFill="1" applyBorder="1" applyAlignment="1" applyProtection="1">
      <alignment horizontal="center" vertical="center" wrapText="1"/>
      <protection locked="0"/>
    </xf>
    <xf numFmtId="2" fontId="32" fillId="0" borderId="34" xfId="2" applyNumberFormat="1" applyFont="1" applyFill="1" applyBorder="1" applyAlignment="1" applyProtection="1">
      <alignment horizontal="center" vertical="center" wrapText="1"/>
      <protection locked="0"/>
    </xf>
    <xf numFmtId="2" fontId="32" fillId="0" borderId="10" xfId="2" applyNumberFormat="1" applyFont="1" applyFill="1" applyBorder="1" applyAlignment="1" applyProtection="1">
      <alignment horizontal="center" vertical="center" wrapText="1"/>
      <protection locked="0"/>
    </xf>
    <xf numFmtId="2" fontId="32" fillId="6" borderId="64" xfId="2" applyNumberFormat="1" applyFont="1" applyFill="1" applyBorder="1" applyAlignment="1" applyProtection="1">
      <alignment horizontal="center" vertical="center" wrapText="1"/>
      <protection locked="0"/>
    </xf>
    <xf numFmtId="0" fontId="12" fillId="0" borderId="0" xfId="0" applyFont="1" applyFill="1" applyAlignment="1">
      <alignment vertical="top" wrapText="1"/>
    </xf>
    <xf numFmtId="0" fontId="29" fillId="0" borderId="0" xfId="0" applyFont="1" applyFill="1" applyAlignment="1">
      <alignment vertical="top" wrapText="1"/>
    </xf>
    <xf numFmtId="2" fontId="31" fillId="6" borderId="18" xfId="7" applyNumberFormat="1" applyFont="1" applyFill="1" applyBorder="1" applyAlignment="1" applyProtection="1">
      <alignment horizontal="center" vertical="center" wrapText="1"/>
      <protection locked="0"/>
    </xf>
    <xf numFmtId="2" fontId="31" fillId="6" borderId="28" xfId="7" applyNumberFormat="1" applyFont="1" applyFill="1" applyBorder="1" applyAlignment="1" applyProtection="1">
      <alignment horizontal="center" vertical="center" wrapText="1"/>
      <protection locked="0"/>
    </xf>
    <xf numFmtId="2" fontId="31" fillId="6" borderId="60" xfId="7" applyNumberFormat="1" applyFont="1" applyFill="1" applyBorder="1" applyAlignment="1" applyProtection="1">
      <alignment horizontal="center" vertical="center" wrapText="1"/>
      <protection locked="0"/>
    </xf>
    <xf numFmtId="0" fontId="33" fillId="4" borderId="18" xfId="0" applyFont="1" applyFill="1" applyBorder="1" applyAlignment="1">
      <alignment vertical="center" wrapText="1"/>
    </xf>
    <xf numFmtId="0" fontId="33" fillId="4" borderId="14" xfId="0" applyFont="1" applyFill="1" applyBorder="1" applyAlignment="1">
      <alignment vertical="center" wrapText="1"/>
    </xf>
    <xf numFmtId="0" fontId="33" fillId="4" borderId="20" xfId="0" applyFont="1" applyFill="1" applyBorder="1" applyAlignment="1">
      <alignment horizontal="center" vertical="center" wrapText="1"/>
    </xf>
    <xf numFmtId="0" fontId="33" fillId="4" borderId="27" xfId="0" applyFont="1" applyFill="1" applyBorder="1" applyAlignment="1">
      <alignment horizontal="center" vertical="center" wrapText="1"/>
    </xf>
    <xf numFmtId="0" fontId="33" fillId="4" borderId="57" xfId="0" applyFont="1" applyFill="1" applyBorder="1" applyAlignment="1">
      <alignment horizontal="center" vertical="center" wrapText="1"/>
    </xf>
    <xf numFmtId="2" fontId="32" fillId="4" borderId="26" xfId="2" applyNumberFormat="1" applyFont="1" applyFill="1" applyBorder="1" applyAlignment="1" applyProtection="1">
      <alignment horizontal="center" vertical="center" wrapText="1"/>
      <protection locked="0"/>
    </xf>
    <xf numFmtId="2" fontId="32" fillId="4" borderId="38" xfId="2" applyNumberFormat="1" applyFont="1" applyFill="1" applyBorder="1" applyAlignment="1" applyProtection="1">
      <alignment horizontal="center" vertical="center" wrapText="1"/>
      <protection locked="0"/>
    </xf>
    <xf numFmtId="0" fontId="29" fillId="0" borderId="0" xfId="0" applyFont="1" applyFill="1" applyAlignment="1">
      <alignment horizontal="left"/>
    </xf>
    <xf numFmtId="0" fontId="21" fillId="4" borderId="14" xfId="0" applyFont="1" applyFill="1" applyBorder="1" applyAlignment="1">
      <alignment horizontal="center" vertical="center" wrapText="1"/>
    </xf>
    <xf numFmtId="0" fontId="29" fillId="0" borderId="0" xfId="0" applyFont="1" applyFill="1" applyAlignment="1">
      <alignment horizontal="center" wrapText="1"/>
    </xf>
    <xf numFmtId="164" fontId="32" fillId="6" borderId="34" xfId="7" applyNumberFormat="1" applyFont="1" applyFill="1" applyBorder="1" applyAlignment="1" applyProtection="1">
      <alignment horizontal="center" vertical="center" wrapText="1"/>
      <protection locked="0"/>
    </xf>
    <xf numFmtId="164" fontId="32" fillId="4" borderId="34" xfId="7" applyNumberFormat="1" applyFont="1" applyFill="1" applyBorder="1" applyAlignment="1" applyProtection="1">
      <alignment horizontal="center" vertical="center" wrapText="1"/>
      <protection locked="0"/>
    </xf>
    <xf numFmtId="164" fontId="32" fillId="4" borderId="22" xfId="2" applyNumberFormat="1" applyFont="1" applyFill="1" applyBorder="1" applyAlignment="1" applyProtection="1">
      <alignment horizontal="center" vertical="center" wrapText="1"/>
      <protection locked="0"/>
    </xf>
    <xf numFmtId="164" fontId="32" fillId="6" borderId="22" xfId="2" applyNumberFormat="1" applyFont="1" applyFill="1" applyBorder="1" applyAlignment="1" applyProtection="1">
      <alignment horizontal="center" vertical="center" wrapText="1"/>
      <protection locked="0"/>
    </xf>
    <xf numFmtId="164" fontId="32" fillId="6" borderId="64" xfId="7" applyNumberFormat="1" applyFont="1" applyFill="1" applyBorder="1" applyAlignment="1" applyProtection="1">
      <alignment horizontal="center" vertical="center" wrapText="1"/>
      <protection locked="0"/>
    </xf>
    <xf numFmtId="164" fontId="32" fillId="6" borderId="13" xfId="2" applyNumberFormat="1" applyFont="1" applyFill="1" applyBorder="1" applyAlignment="1" applyProtection="1">
      <alignment horizontal="center" vertical="center" wrapText="1"/>
      <protection locked="0"/>
    </xf>
    <xf numFmtId="0" fontId="21" fillId="4" borderId="18"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2" fillId="0" borderId="0" xfId="0" applyFont="1" applyFill="1" applyBorder="1" applyAlignment="1">
      <alignment horizontal="left" vertical="center"/>
    </xf>
    <xf numFmtId="0" fontId="24" fillId="0" borderId="0" xfId="0" applyFont="1" applyFill="1" applyAlignment="1">
      <alignment horizontal="left" vertical="center"/>
    </xf>
    <xf numFmtId="0" fontId="9" fillId="0" borderId="0" xfId="0" applyFont="1" applyFill="1" applyAlignment="1">
      <alignment horizontal="left" vertical="center"/>
    </xf>
    <xf numFmtId="0" fontId="0" fillId="0" borderId="0" xfId="0" applyFill="1" applyAlignment="1">
      <alignment horizontal="left" vertical="center"/>
    </xf>
    <xf numFmtId="0" fontId="38" fillId="0" borderId="0" xfId="0" applyFont="1" applyFill="1" applyAlignment="1">
      <alignment horizontal="center" wrapText="1"/>
    </xf>
    <xf numFmtId="0" fontId="38" fillId="0" borderId="0" xfId="0" applyFont="1" applyFill="1" applyAlignment="1">
      <alignment horizontal="center"/>
    </xf>
    <xf numFmtId="0" fontId="2" fillId="0" borderId="1" xfId="1" applyFont="1" applyBorder="1" applyAlignment="1" applyProtection="1">
      <alignment vertical="center" wrapText="1"/>
      <protection locked="0"/>
    </xf>
    <xf numFmtId="0" fontId="2" fillId="0" borderId="46" xfId="1" applyFont="1" applyBorder="1" applyAlignment="1" applyProtection="1">
      <alignment vertical="center" wrapText="1"/>
      <protection locked="0"/>
    </xf>
    <xf numFmtId="0" fontId="2" fillId="0" borderId="69" xfId="1" applyFont="1" applyBorder="1" applyAlignment="1" applyProtection="1">
      <alignment vertical="center" wrapText="1"/>
      <protection locked="0"/>
    </xf>
    <xf numFmtId="0" fontId="2" fillId="0" borderId="70" xfId="1" applyFont="1" applyBorder="1" applyAlignment="1" applyProtection="1">
      <alignment vertical="center" wrapText="1"/>
      <protection locked="0"/>
    </xf>
    <xf numFmtId="0" fontId="2" fillId="0" borderId="33" xfId="1" applyFont="1" applyBorder="1" applyAlignment="1" applyProtection="1">
      <alignment vertical="center" wrapText="1"/>
      <protection locked="0"/>
    </xf>
    <xf numFmtId="0" fontId="30" fillId="0" borderId="0" xfId="0" applyFont="1" applyFill="1" applyBorder="1" applyAlignment="1">
      <alignment horizontal="left" vertical="top" wrapText="1"/>
    </xf>
    <xf numFmtId="0" fontId="22" fillId="0" borderId="0" xfId="1" applyFont="1" applyAlignment="1" applyProtection="1">
      <alignment vertical="center" wrapText="1"/>
      <protection locked="0"/>
    </xf>
    <xf numFmtId="0" fontId="22" fillId="0" borderId="0" xfId="1" applyFont="1" applyAlignment="1" applyProtection="1">
      <alignment horizontal="center" vertical="center" wrapText="1"/>
      <protection locked="0"/>
    </xf>
    <xf numFmtId="0" fontId="22" fillId="0" borderId="1" xfId="1" applyFont="1" applyBorder="1" applyAlignment="1" applyProtection="1">
      <alignment vertical="center" wrapText="1"/>
      <protection locked="0"/>
    </xf>
    <xf numFmtId="0" fontId="22" fillId="0" borderId="45" xfId="1" applyFont="1" applyBorder="1" applyAlignment="1" applyProtection="1">
      <alignment vertical="center" wrapText="1"/>
      <protection locked="0"/>
    </xf>
    <xf numFmtId="2" fontId="31" fillId="0" borderId="22" xfId="1" applyNumberFormat="1" applyFont="1" applyBorder="1" applyAlignment="1" applyProtection="1">
      <alignment horizontal="center" vertical="center" wrapText="1"/>
      <protection locked="0"/>
    </xf>
    <xf numFmtId="0" fontId="22" fillId="0" borderId="46" xfId="1" applyFont="1" applyBorder="1" applyAlignment="1" applyProtection="1">
      <alignment vertical="center" wrapText="1"/>
      <protection locked="0"/>
    </xf>
    <xf numFmtId="2" fontId="31" fillId="0" borderId="13" xfId="1" applyNumberFormat="1" applyFont="1" applyBorder="1" applyAlignment="1" applyProtection="1">
      <alignment horizontal="center" vertical="center" wrapText="1"/>
      <protection locked="0"/>
    </xf>
    <xf numFmtId="0" fontId="22" fillId="0" borderId="53" xfId="1" applyFont="1" applyBorder="1" applyAlignment="1" applyProtection="1">
      <alignment vertical="center" wrapText="1"/>
      <protection locked="0"/>
    </xf>
    <xf numFmtId="0" fontId="31" fillId="0" borderId="11" xfId="1" applyFont="1" applyBorder="1" applyAlignment="1" applyProtection="1">
      <alignment horizontal="center" vertical="center" wrapText="1"/>
      <protection locked="0"/>
    </xf>
    <xf numFmtId="0" fontId="2" fillId="0" borderId="2" xfId="1" applyFont="1" applyBorder="1" applyAlignment="1" applyProtection="1">
      <alignment vertical="center" wrapText="1"/>
      <protection locked="0"/>
    </xf>
    <xf numFmtId="0" fontId="31" fillId="0" borderId="31" xfId="1" applyFont="1" applyBorder="1" applyAlignment="1" applyProtection="1">
      <alignment horizontal="center" vertical="center" wrapText="1"/>
      <protection locked="0"/>
    </xf>
    <xf numFmtId="0" fontId="31" fillId="0" borderId="2" xfId="1" applyFont="1" applyBorder="1" applyAlignment="1" applyProtection="1">
      <alignment horizontal="center" vertical="center" wrapText="1"/>
      <protection locked="0"/>
    </xf>
    <xf numFmtId="0" fontId="31" fillId="0" borderId="33" xfId="1" applyFont="1" applyBorder="1" applyAlignment="1" applyProtection="1">
      <alignment horizontal="center" vertical="center" wrapText="1"/>
      <protection locked="0"/>
    </xf>
    <xf numFmtId="0" fontId="31" fillId="0" borderId="34" xfId="1" applyFont="1" applyBorder="1" applyAlignment="1" applyProtection="1">
      <alignment horizontal="center" vertical="center" wrapText="1"/>
      <protection locked="0"/>
    </xf>
    <xf numFmtId="0" fontId="31" fillId="0" borderId="10" xfId="1" applyFont="1" applyBorder="1" applyAlignment="1" applyProtection="1">
      <alignment horizontal="center" vertical="center" wrapText="1"/>
      <protection locked="0"/>
    </xf>
    <xf numFmtId="0" fontId="31" fillId="0" borderId="12" xfId="1" applyFont="1" applyBorder="1" applyAlignment="1" applyProtection="1">
      <alignment horizontal="center" vertical="center" wrapText="1"/>
      <protection locked="0"/>
    </xf>
    <xf numFmtId="0" fontId="3" fillId="0" borderId="73" xfId="1" applyFont="1" applyBorder="1" applyAlignment="1" applyProtection="1">
      <alignment horizontal="center" vertical="center" wrapText="1"/>
      <protection locked="0"/>
    </xf>
    <xf numFmtId="0" fontId="3" fillId="0" borderId="64" xfId="1" applyFont="1" applyBorder="1" applyAlignment="1" applyProtection="1">
      <alignment horizontal="center" vertical="center" wrapText="1"/>
      <protection locked="0"/>
    </xf>
    <xf numFmtId="0" fontId="3" fillId="0" borderId="40" xfId="1" applyFont="1" applyBorder="1" applyAlignment="1" applyProtection="1">
      <alignment horizontal="center" vertical="center" wrapText="1"/>
      <protection locked="0"/>
    </xf>
    <xf numFmtId="0" fontId="22" fillId="0" borderId="8" xfId="1" applyFont="1" applyBorder="1" applyAlignment="1" applyProtection="1">
      <alignment vertical="center" wrapText="1"/>
      <protection locked="0"/>
    </xf>
    <xf numFmtId="0" fontId="22" fillId="0" borderId="31" xfId="1" applyFont="1" applyBorder="1" applyAlignment="1" applyProtection="1">
      <alignment vertical="center" wrapText="1"/>
      <protection locked="0"/>
    </xf>
    <xf numFmtId="0" fontId="22" fillId="0" borderId="2" xfId="1" applyFont="1" applyBorder="1" applyAlignment="1" applyProtection="1">
      <alignment vertical="center" wrapText="1"/>
      <protection locked="0"/>
    </xf>
    <xf numFmtId="0" fontId="22" fillId="0" borderId="33" xfId="1" applyFont="1" applyBorder="1" applyAlignment="1" applyProtection="1">
      <alignment vertical="center" wrapText="1"/>
      <protection locked="0"/>
    </xf>
    <xf numFmtId="164" fontId="32" fillId="3" borderId="65" xfId="2" applyNumberFormat="1" applyFont="1" applyFill="1" applyBorder="1" applyAlignment="1" applyProtection="1">
      <alignment horizontal="center" vertical="center" wrapText="1"/>
      <protection locked="0"/>
    </xf>
    <xf numFmtId="164" fontId="32" fillId="3" borderId="11" xfId="2" applyNumberFormat="1" applyFont="1" applyFill="1" applyBorder="1" applyAlignment="1" applyProtection="1">
      <alignment horizontal="center" vertical="center" wrapText="1"/>
      <protection locked="0"/>
    </xf>
    <xf numFmtId="164" fontId="32" fillId="6" borderId="65" xfId="2" applyNumberFormat="1" applyFont="1" applyFill="1" applyBorder="1" applyAlignment="1" applyProtection="1">
      <alignment horizontal="center" vertical="center" wrapText="1"/>
      <protection locked="0"/>
    </xf>
    <xf numFmtId="164" fontId="32" fillId="6" borderId="51" xfId="2" applyNumberFormat="1" applyFont="1" applyFill="1" applyBorder="1" applyAlignment="1" applyProtection="1">
      <alignment horizontal="center" vertical="center" wrapText="1"/>
      <protection locked="0"/>
    </xf>
    <xf numFmtId="164" fontId="32" fillId="6" borderId="40" xfId="2" applyNumberFormat="1" applyFont="1" applyFill="1" applyBorder="1" applyAlignment="1" applyProtection="1">
      <alignment horizontal="center" vertical="center" wrapText="1"/>
      <protection locked="0"/>
    </xf>
    <xf numFmtId="0" fontId="29" fillId="0" borderId="0" xfId="0" applyFont="1" applyFill="1" applyBorder="1" applyAlignment="1">
      <alignment vertical="top" wrapText="1"/>
    </xf>
    <xf numFmtId="0" fontId="42" fillId="0" borderId="0" xfId="0" applyFont="1" applyBorder="1"/>
    <xf numFmtId="0" fontId="54" fillId="0" borderId="50" xfId="0" applyFont="1" applyFill="1" applyBorder="1" applyAlignment="1">
      <alignment wrapText="1"/>
    </xf>
    <xf numFmtId="0" fontId="11" fillId="0" borderId="0" xfId="1" applyFont="1" applyAlignment="1" applyProtection="1">
      <alignment horizontal="right" vertical="center" wrapText="1"/>
      <protection locked="0"/>
    </xf>
    <xf numFmtId="0" fontId="29" fillId="0" borderId="0" xfId="0" applyFont="1" applyFill="1" applyAlignment="1">
      <alignment horizontal="left"/>
    </xf>
    <xf numFmtId="49" fontId="21" fillId="0" borderId="0" xfId="2" applyNumberFormat="1" applyFont="1" applyFill="1" applyBorder="1" applyAlignment="1" applyProtection="1">
      <alignment horizontal="center" vertical="center" wrapText="1"/>
      <protection locked="0"/>
    </xf>
    <xf numFmtId="0" fontId="21" fillId="0" borderId="32" xfId="0" applyFont="1" applyFill="1" applyBorder="1" applyAlignment="1">
      <alignment horizontal="center" vertical="center" wrapText="1"/>
    </xf>
    <xf numFmtId="0" fontId="21" fillId="0" borderId="50" xfId="0" applyFont="1" applyFill="1" applyBorder="1" applyAlignment="1">
      <alignment horizontal="center" vertical="center" wrapText="1"/>
    </xf>
    <xf numFmtId="49" fontId="21" fillId="0" borderId="24" xfId="2" applyNumberFormat="1" applyFont="1" applyFill="1" applyBorder="1" applyAlignment="1" applyProtection="1">
      <alignment horizontal="center" vertical="center" wrapText="1"/>
      <protection locked="0"/>
    </xf>
    <xf numFmtId="0" fontId="12" fillId="6" borderId="15" xfId="0" applyFont="1" applyFill="1" applyBorder="1" applyAlignment="1">
      <alignment horizontal="center" vertical="center"/>
    </xf>
    <xf numFmtId="0" fontId="12" fillId="6" borderId="16" xfId="0" applyFont="1" applyFill="1" applyBorder="1" applyAlignment="1">
      <alignment horizontal="center" vertical="center"/>
    </xf>
    <xf numFmtId="0" fontId="21" fillId="8" borderId="55" xfId="0" applyFont="1" applyFill="1" applyBorder="1" applyAlignment="1">
      <alignment horizontal="center" vertical="center" wrapText="1"/>
    </xf>
    <xf numFmtId="0" fontId="57" fillId="0" borderId="0" xfId="1" applyFont="1" applyAlignment="1" applyProtection="1">
      <alignment vertical="center" wrapText="1"/>
      <protection locked="0"/>
    </xf>
    <xf numFmtId="0" fontId="57" fillId="0" borderId="0" xfId="1" applyFont="1" applyBorder="1" applyAlignment="1" applyProtection="1">
      <alignment horizontal="left" vertical="center" wrapText="1"/>
      <protection locked="0"/>
    </xf>
    <xf numFmtId="0" fontId="57" fillId="0" borderId="69" xfId="1" applyFont="1" applyBorder="1" applyAlignment="1" applyProtection="1">
      <alignment vertical="center" wrapText="1"/>
      <protection locked="0"/>
    </xf>
    <xf numFmtId="0" fontId="57" fillId="0" borderId="70" xfId="1" applyFont="1" applyBorder="1" applyAlignment="1" applyProtection="1">
      <alignment vertical="center" wrapText="1"/>
      <protection locked="0"/>
    </xf>
    <xf numFmtId="0" fontId="12" fillId="6" borderId="42" xfId="0" applyFont="1" applyFill="1" applyBorder="1" applyAlignment="1">
      <alignment horizontal="center" vertical="center"/>
    </xf>
    <xf numFmtId="2" fontId="3" fillId="6" borderId="75" xfId="2" applyNumberFormat="1" applyFont="1" applyFill="1" applyBorder="1" applyAlignment="1" applyProtection="1">
      <alignment horizontal="center" vertical="center" wrapText="1"/>
      <protection locked="0"/>
    </xf>
    <xf numFmtId="2" fontId="3" fillId="6" borderId="41" xfId="2" applyNumberFormat="1" applyFont="1" applyFill="1" applyBorder="1" applyAlignment="1" applyProtection="1">
      <alignment horizontal="center" vertical="center" wrapText="1"/>
      <protection locked="0"/>
    </xf>
    <xf numFmtId="0" fontId="57" fillId="0" borderId="1" xfId="1" applyFont="1" applyBorder="1" applyAlignment="1" applyProtection="1">
      <alignment vertical="center" wrapText="1"/>
      <protection locked="0"/>
    </xf>
    <xf numFmtId="0" fontId="21" fillId="0" borderId="66" xfId="0" applyFont="1" applyFill="1" applyBorder="1" applyAlignment="1">
      <alignment horizontal="center" vertical="center" wrapText="1"/>
    </xf>
    <xf numFmtId="0" fontId="57" fillId="0" borderId="46" xfId="1" applyFont="1" applyBorder="1" applyAlignment="1" applyProtection="1">
      <alignment vertical="center" wrapText="1"/>
      <protection locked="0"/>
    </xf>
    <xf numFmtId="2" fontId="3" fillId="3" borderId="35" xfId="2" applyNumberFormat="1" applyFont="1" applyFill="1" applyBorder="1" applyAlignment="1" applyProtection="1">
      <alignment horizontal="center" vertical="center" wrapText="1"/>
      <protection locked="0"/>
    </xf>
    <xf numFmtId="2" fontId="3" fillId="6" borderId="15" xfId="2" applyNumberFormat="1" applyFont="1" applyFill="1" applyBorder="1" applyAlignment="1" applyProtection="1">
      <alignment horizontal="center" vertical="center" wrapText="1"/>
      <protection locked="0"/>
    </xf>
    <xf numFmtId="2" fontId="3" fillId="6" borderId="39" xfId="2" applyNumberFormat="1" applyFont="1" applyFill="1" applyBorder="1" applyAlignment="1" applyProtection="1">
      <alignment horizontal="center" vertical="center" wrapText="1"/>
      <protection locked="0"/>
    </xf>
    <xf numFmtId="0" fontId="57" fillId="0" borderId="2" xfId="1" applyFont="1" applyBorder="1" applyAlignment="1" applyProtection="1">
      <alignment vertical="center" wrapText="1"/>
      <protection locked="0"/>
    </xf>
    <xf numFmtId="0" fontId="57" fillId="0" borderId="33" xfId="1" applyFont="1" applyBorder="1" applyAlignment="1" applyProtection="1">
      <alignment vertical="center" wrapText="1"/>
      <protection locked="0"/>
    </xf>
    <xf numFmtId="0" fontId="30" fillId="0" borderId="50" xfId="0" applyFont="1" applyFill="1" applyBorder="1" applyAlignment="1">
      <alignment horizontal="left" vertical="top" wrapText="1"/>
    </xf>
    <xf numFmtId="2" fontId="31" fillId="6" borderId="14" xfId="7" applyNumberFormat="1" applyFont="1" applyFill="1" applyBorder="1" applyAlignment="1" applyProtection="1">
      <alignment horizontal="center" vertical="center" wrapText="1"/>
      <protection locked="0"/>
    </xf>
    <xf numFmtId="164" fontId="32" fillId="4" borderId="0" xfId="7" applyNumberFormat="1" applyFont="1" applyFill="1" applyBorder="1" applyAlignment="1" applyProtection="1">
      <alignment horizontal="center" vertical="center" wrapText="1"/>
      <protection locked="0"/>
    </xf>
    <xf numFmtId="49" fontId="11" fillId="8" borderId="5" xfId="2" applyNumberFormat="1" applyFont="1" applyFill="1" applyBorder="1" applyAlignment="1" applyProtection="1">
      <alignment vertical="center" wrapText="1"/>
      <protection locked="0"/>
    </xf>
    <xf numFmtId="49" fontId="11" fillId="8" borderId="60" xfId="2" applyNumberFormat="1" applyFont="1" applyFill="1" applyBorder="1" applyAlignment="1" applyProtection="1">
      <alignment vertical="center" wrapText="1"/>
      <protection locked="0"/>
    </xf>
    <xf numFmtId="2" fontId="59" fillId="0" borderId="22" xfId="2" applyNumberFormat="1" applyFont="1" applyFill="1" applyBorder="1" applyAlignment="1" applyProtection="1">
      <alignment horizontal="center" vertical="center" wrapText="1"/>
      <protection locked="0"/>
    </xf>
    <xf numFmtId="2" fontId="59" fillId="0" borderId="4" xfId="2" applyNumberFormat="1" applyFont="1" applyFill="1" applyBorder="1" applyAlignment="1" applyProtection="1">
      <alignment horizontal="center" vertical="center" wrapText="1"/>
      <protection locked="0"/>
    </xf>
    <xf numFmtId="2" fontId="36" fillId="0" borderId="22" xfId="2" applyNumberFormat="1" applyFont="1" applyFill="1" applyBorder="1" applyAlignment="1" applyProtection="1">
      <alignment horizontal="center" vertical="center" wrapText="1"/>
      <protection locked="0"/>
    </xf>
    <xf numFmtId="0" fontId="61" fillId="0" borderId="0" xfId="0" applyFont="1" applyFill="1" applyBorder="1" applyAlignment="1">
      <alignment vertical="center"/>
    </xf>
    <xf numFmtId="0" fontId="35" fillId="0" borderId="0" xfId="1" applyFont="1" applyAlignment="1" applyProtection="1">
      <alignment horizontal="center" vertical="center" wrapText="1"/>
      <protection locked="0"/>
    </xf>
    <xf numFmtId="0" fontId="62" fillId="0" borderId="0" xfId="0" applyFont="1" applyFill="1"/>
    <xf numFmtId="0" fontId="38" fillId="0" borderId="0" xfId="0" applyFont="1" applyFill="1" applyAlignment="1">
      <alignment horizontal="left"/>
    </xf>
    <xf numFmtId="0" fontId="38" fillId="0" borderId="0" xfId="0" applyFont="1" applyFill="1" applyAlignment="1">
      <alignment vertical="center" wrapText="1"/>
    </xf>
    <xf numFmtId="0" fontId="38" fillId="0" borderId="0" xfId="0" applyFont="1" applyFill="1" applyAlignment="1">
      <alignment horizontal="center" vertical="center"/>
    </xf>
    <xf numFmtId="0" fontId="62" fillId="0" borderId="0" xfId="0" applyFont="1"/>
    <xf numFmtId="0" fontId="38" fillId="0" borderId="0" xfId="0" applyFont="1" applyFill="1" applyAlignment="1">
      <alignment wrapText="1"/>
    </xf>
    <xf numFmtId="0" fontId="61" fillId="0" borderId="0" xfId="0" applyFont="1" applyFill="1" applyAlignment="1">
      <alignment vertical="center"/>
    </xf>
    <xf numFmtId="164" fontId="38" fillId="0" borderId="0" xfId="0" applyNumberFormat="1" applyFont="1" applyFill="1" applyAlignment="1">
      <alignment vertical="center"/>
    </xf>
    <xf numFmtId="0" fontId="63" fillId="0" borderId="0" xfId="1" applyFont="1" applyAlignment="1" applyProtection="1">
      <alignment vertical="center" wrapText="1"/>
      <protection locked="0"/>
    </xf>
    <xf numFmtId="164" fontId="38" fillId="0" borderId="0" xfId="0" applyNumberFormat="1" applyFont="1" applyFill="1" applyAlignment="1">
      <alignment wrapText="1"/>
    </xf>
    <xf numFmtId="2" fontId="59" fillId="0" borderId="29" xfId="7" applyNumberFormat="1" applyFont="1" applyFill="1" applyBorder="1" applyAlignment="1" applyProtection="1">
      <alignment horizontal="center" vertical="center" wrapText="1"/>
      <protection locked="0"/>
    </xf>
    <xf numFmtId="2" fontId="36" fillId="0" borderId="29" xfId="2" applyNumberFormat="1" applyFont="1" applyFill="1" applyBorder="1" applyAlignment="1" applyProtection="1">
      <alignment horizontal="center" vertical="center" wrapText="1"/>
      <protection locked="0"/>
    </xf>
    <xf numFmtId="2" fontId="59" fillId="0" borderId="29" xfId="2" applyNumberFormat="1" applyFont="1" applyFill="1" applyBorder="1" applyAlignment="1" applyProtection="1">
      <alignment horizontal="center" vertical="center" wrapText="1"/>
      <protection locked="0"/>
    </xf>
    <xf numFmtId="2" fontId="59" fillId="0" borderId="3" xfId="2" applyNumberFormat="1" applyFont="1" applyFill="1" applyBorder="1" applyAlignment="1" applyProtection="1">
      <alignment horizontal="center" vertical="center" wrapText="1"/>
      <protection locked="0"/>
    </xf>
    <xf numFmtId="0" fontId="38" fillId="0" borderId="0" xfId="0" applyFont="1" applyFill="1" applyAlignment="1">
      <alignment vertical="center"/>
    </xf>
    <xf numFmtId="0" fontId="38" fillId="0" borderId="0" xfId="0" applyFont="1" applyFill="1" applyBorder="1" applyAlignment="1">
      <alignment horizontal="center" vertical="center"/>
    </xf>
    <xf numFmtId="0" fontId="61" fillId="0" borderId="0" xfId="0" applyFont="1" applyBorder="1" applyAlignment="1">
      <alignment vertical="center"/>
    </xf>
    <xf numFmtId="0" fontId="64" fillId="0" borderId="0" xfId="0" applyFont="1"/>
    <xf numFmtId="0" fontId="38" fillId="0" borderId="0" xfId="0" applyFont="1" applyFill="1" applyAlignment="1">
      <alignment horizontal="center" vertical="center" wrapText="1"/>
    </xf>
    <xf numFmtId="0" fontId="38" fillId="0" borderId="0" xfId="0" applyFont="1" applyFill="1" applyAlignment="1">
      <alignment vertical="top" wrapText="1"/>
    </xf>
    <xf numFmtId="0" fontId="38" fillId="0" borderId="0" xfId="0" applyFont="1" applyFill="1" applyBorder="1" applyAlignment="1">
      <alignment horizontal="right" wrapText="1"/>
    </xf>
    <xf numFmtId="0" fontId="62" fillId="0" borderId="0" xfId="0" applyFont="1" applyBorder="1"/>
    <xf numFmtId="0" fontId="62" fillId="0" borderId="0" xfId="0" applyFont="1" applyBorder="1" applyAlignment="1"/>
    <xf numFmtId="2" fontId="38" fillId="0" borderId="0" xfId="0" applyNumberFormat="1" applyFont="1" applyFill="1" applyAlignment="1">
      <alignment horizontal="center" wrapText="1"/>
    </xf>
    <xf numFmtId="0" fontId="38" fillId="0" borderId="0" xfId="0" applyFont="1" applyFill="1" applyAlignment="1"/>
    <xf numFmtId="0" fontId="38" fillId="0" borderId="0" xfId="0" applyFont="1" applyFill="1" applyBorder="1" applyAlignment="1">
      <alignment vertical="center" wrapText="1"/>
    </xf>
    <xf numFmtId="0" fontId="13" fillId="0" borderId="22" xfId="0" applyFont="1" applyFill="1" applyBorder="1" applyAlignment="1" applyProtection="1">
      <alignment vertical="center" wrapText="1"/>
      <protection locked="0"/>
    </xf>
    <xf numFmtId="0" fontId="30" fillId="0" borderId="1" xfId="0" applyFont="1" applyFill="1" applyBorder="1" applyAlignment="1">
      <alignment horizontal="left" vertical="top" wrapText="1"/>
    </xf>
    <xf numFmtId="49" fontId="21" fillId="0" borderId="57" xfId="2" applyNumberFormat="1" applyFont="1" applyFill="1" applyBorder="1" applyAlignment="1" applyProtection="1">
      <alignment vertical="center" wrapText="1"/>
      <protection locked="0"/>
    </xf>
    <xf numFmtId="2" fontId="31" fillId="6" borderId="2" xfId="7" applyNumberFormat="1" applyFont="1" applyFill="1" applyBorder="1" applyAlignment="1" applyProtection="1">
      <alignment horizontal="center" vertical="center" wrapText="1"/>
      <protection locked="0"/>
    </xf>
    <xf numFmtId="0" fontId="2" fillId="0" borderId="0" xfId="1" applyFont="1" applyBorder="1" applyAlignment="1" applyProtection="1">
      <alignment vertical="center" wrapText="1"/>
      <protection locked="0"/>
    </xf>
    <xf numFmtId="0" fontId="57" fillId="0" borderId="51" xfId="1" applyFont="1" applyBorder="1" applyAlignment="1" applyProtection="1">
      <alignment vertical="center" wrapText="1"/>
      <protection locked="0"/>
    </xf>
    <xf numFmtId="0" fontId="30" fillId="0" borderId="3" xfId="0" applyFont="1" applyFill="1" applyBorder="1" applyAlignment="1">
      <alignment horizontal="left" vertical="top" wrapText="1"/>
    </xf>
    <xf numFmtId="4" fontId="60" fillId="0" borderId="0" xfId="0" applyNumberFormat="1" applyFont="1" applyFill="1"/>
    <xf numFmtId="2" fontId="71" fillId="3" borderId="35" xfId="2" applyNumberFormat="1" applyFont="1" applyFill="1" applyBorder="1" applyAlignment="1" applyProtection="1">
      <alignment horizontal="center" vertical="center" wrapText="1"/>
      <protection locked="0"/>
    </xf>
    <xf numFmtId="2" fontId="70" fillId="3" borderId="11" xfId="2" applyNumberFormat="1" applyFont="1" applyFill="1" applyBorder="1" applyAlignment="1" applyProtection="1">
      <alignment horizontal="center" vertical="center" wrapText="1"/>
      <protection locked="0"/>
    </xf>
    <xf numFmtId="2" fontId="71" fillId="3" borderId="65" xfId="2" applyNumberFormat="1" applyFont="1" applyFill="1" applyBorder="1" applyAlignment="1" applyProtection="1">
      <alignment horizontal="center" vertical="center" wrapText="1"/>
      <protection locked="0"/>
    </xf>
    <xf numFmtId="2" fontId="71" fillId="3" borderId="35" xfId="7" applyNumberFormat="1" applyFont="1" applyFill="1" applyBorder="1" applyAlignment="1" applyProtection="1">
      <alignment horizontal="center" vertical="center" wrapText="1"/>
      <protection locked="0"/>
    </xf>
    <xf numFmtId="2" fontId="71" fillId="3" borderId="4" xfId="2" applyNumberFormat="1" applyFont="1" applyFill="1" applyBorder="1" applyAlignment="1" applyProtection="1">
      <alignment horizontal="center" vertical="center" wrapText="1"/>
      <protection locked="0"/>
    </xf>
    <xf numFmtId="2" fontId="70" fillId="3" borderId="22" xfId="2" applyNumberFormat="1" applyFont="1" applyFill="1" applyBorder="1" applyAlignment="1" applyProtection="1">
      <alignment horizontal="center" vertical="center" wrapText="1"/>
      <protection locked="0"/>
    </xf>
    <xf numFmtId="2" fontId="71" fillId="3" borderId="15" xfId="7" applyNumberFormat="1" applyFont="1" applyFill="1" applyBorder="1" applyAlignment="1" applyProtection="1">
      <alignment horizontal="center" vertical="center" wrapText="1"/>
      <protection locked="0"/>
    </xf>
    <xf numFmtId="2" fontId="71" fillId="6" borderId="15" xfId="2" applyNumberFormat="1" applyFont="1" applyFill="1" applyBorder="1" applyAlignment="1" applyProtection="1">
      <alignment horizontal="center" vertical="center" wrapText="1"/>
      <protection locked="0"/>
    </xf>
    <xf numFmtId="2" fontId="70" fillId="6" borderId="11" xfId="2" applyNumberFormat="1" applyFont="1" applyFill="1" applyBorder="1" applyAlignment="1" applyProtection="1">
      <alignment horizontal="center" vertical="center" wrapText="1"/>
      <protection locked="0"/>
    </xf>
    <xf numFmtId="2" fontId="71" fillId="6" borderId="4" xfId="2" applyNumberFormat="1" applyFont="1" applyFill="1" applyBorder="1" applyAlignment="1" applyProtection="1">
      <alignment horizontal="center" vertical="center" wrapText="1"/>
      <protection locked="0"/>
    </xf>
    <xf numFmtId="2" fontId="70" fillId="6" borderId="22" xfId="2" applyNumberFormat="1" applyFont="1" applyFill="1" applyBorder="1" applyAlignment="1" applyProtection="1">
      <alignment horizontal="center" vertical="center" wrapText="1"/>
      <protection locked="0"/>
    </xf>
    <xf numFmtId="2" fontId="71" fillId="6" borderId="15" xfId="7" applyNumberFormat="1" applyFont="1" applyFill="1" applyBorder="1" applyAlignment="1" applyProtection="1">
      <alignment horizontal="center" vertical="center" wrapText="1"/>
      <protection locked="0"/>
    </xf>
    <xf numFmtId="2" fontId="71" fillId="6" borderId="39" xfId="2" applyNumberFormat="1" applyFont="1" applyFill="1" applyBorder="1" applyAlignment="1" applyProtection="1">
      <alignment horizontal="center" vertical="center" wrapText="1"/>
      <protection locked="0"/>
    </xf>
    <xf numFmtId="2" fontId="70" fillId="6" borderId="74" xfId="2" applyNumberFormat="1" applyFont="1" applyFill="1" applyBorder="1" applyAlignment="1" applyProtection="1">
      <alignment horizontal="center" vertical="center" wrapText="1"/>
      <protection locked="0"/>
    </xf>
    <xf numFmtId="2" fontId="71" fillId="6" borderId="59" xfId="7" applyNumberFormat="1" applyFont="1" applyFill="1" applyBorder="1" applyAlignment="1" applyProtection="1">
      <alignment horizontal="center" vertical="center" wrapText="1"/>
      <protection locked="0"/>
    </xf>
    <xf numFmtId="2" fontId="70" fillId="6" borderId="44" xfId="7" applyNumberFormat="1" applyFont="1" applyFill="1" applyBorder="1" applyAlignment="1" applyProtection="1">
      <alignment horizontal="center" vertical="center" wrapText="1"/>
      <protection locked="0"/>
    </xf>
    <xf numFmtId="2" fontId="71" fillId="6" borderId="39" xfId="7" applyNumberFormat="1" applyFont="1" applyFill="1" applyBorder="1" applyAlignment="1" applyProtection="1">
      <alignment horizontal="center" vertical="center" wrapText="1"/>
      <protection locked="0"/>
    </xf>
    <xf numFmtId="2" fontId="71" fillId="6" borderId="7" xfId="7" applyNumberFormat="1" applyFont="1" applyFill="1" applyBorder="1" applyAlignment="1" applyProtection="1">
      <alignment horizontal="center" vertical="center" wrapText="1"/>
      <protection locked="0"/>
    </xf>
    <xf numFmtId="2" fontId="70" fillId="6" borderId="30" xfId="2" applyNumberFormat="1" applyFont="1" applyFill="1" applyBorder="1" applyAlignment="1" applyProtection="1">
      <alignment horizontal="center" vertical="center" wrapText="1"/>
      <protection locked="0"/>
    </xf>
    <xf numFmtId="2" fontId="71" fillId="6" borderId="9" xfId="2" applyNumberFormat="1" applyFont="1" applyFill="1" applyBorder="1" applyAlignment="1" applyProtection="1">
      <alignment horizontal="center" vertical="center" wrapText="1"/>
      <protection locked="0"/>
    </xf>
    <xf numFmtId="2" fontId="71" fillId="6" borderId="30" xfId="2" applyNumberFormat="1" applyFont="1" applyFill="1" applyBorder="1" applyAlignment="1" applyProtection="1">
      <alignment horizontal="center" vertical="center" wrapText="1"/>
      <protection locked="0"/>
    </xf>
    <xf numFmtId="2" fontId="71" fillId="6" borderId="34" xfId="7" applyNumberFormat="1" applyFont="1" applyFill="1" applyBorder="1" applyAlignment="1" applyProtection="1">
      <alignment horizontal="center" vertical="center" wrapText="1"/>
      <protection locked="0"/>
    </xf>
    <xf numFmtId="2" fontId="71" fillId="6" borderId="29" xfId="2" applyNumberFormat="1" applyFont="1" applyFill="1" applyBorder="1" applyAlignment="1" applyProtection="1">
      <alignment horizontal="center" vertical="center" wrapText="1"/>
      <protection locked="0"/>
    </xf>
    <xf numFmtId="2" fontId="71" fillId="6" borderId="22" xfId="2" applyNumberFormat="1" applyFont="1" applyFill="1" applyBorder="1" applyAlignment="1" applyProtection="1">
      <alignment horizontal="center" vertical="center" wrapText="1"/>
      <protection locked="0"/>
    </xf>
    <xf numFmtId="2" fontId="71" fillId="0" borderId="29" xfId="2" applyNumberFormat="1" applyFont="1" applyFill="1" applyBorder="1" applyAlignment="1" applyProtection="1">
      <alignment horizontal="center" vertical="center" wrapText="1"/>
      <protection locked="0"/>
    </xf>
    <xf numFmtId="2" fontId="71" fillId="0" borderId="22" xfId="2" applyNumberFormat="1" applyFont="1" applyFill="1" applyBorder="1" applyAlignment="1" applyProtection="1">
      <alignment horizontal="center" vertical="center" wrapText="1"/>
      <protection locked="0"/>
    </xf>
    <xf numFmtId="2" fontId="71" fillId="6" borderId="64" xfId="7" applyNumberFormat="1" applyFont="1" applyFill="1" applyBorder="1" applyAlignment="1" applyProtection="1">
      <alignment horizontal="center" vertical="center" wrapText="1"/>
      <protection locked="0"/>
    </xf>
    <xf numFmtId="2" fontId="70" fillId="6" borderId="13" xfId="2" applyNumberFormat="1" applyFont="1" applyFill="1" applyBorder="1" applyAlignment="1" applyProtection="1">
      <alignment horizontal="center" vertical="center" wrapText="1"/>
      <protection locked="0"/>
    </xf>
    <xf numFmtId="2" fontId="71" fillId="6" borderId="63" xfId="2" applyNumberFormat="1" applyFont="1" applyFill="1" applyBorder="1" applyAlignment="1" applyProtection="1">
      <alignment horizontal="center" vertical="center" wrapText="1"/>
      <protection locked="0"/>
    </xf>
    <xf numFmtId="2" fontId="71" fillId="6" borderId="13" xfId="2" applyNumberFormat="1" applyFont="1" applyFill="1" applyBorder="1" applyAlignment="1" applyProtection="1">
      <alignment horizontal="center" vertical="center" wrapText="1"/>
      <protection locked="0"/>
    </xf>
    <xf numFmtId="0" fontId="72" fillId="0" borderId="1" xfId="0" applyFont="1" applyBorder="1"/>
    <xf numFmtId="0" fontId="72" fillId="0" borderId="46" xfId="0" applyFont="1" applyBorder="1"/>
    <xf numFmtId="49" fontId="70" fillId="0" borderId="45" xfId="2" applyNumberFormat="1" applyFont="1" applyFill="1" applyBorder="1" applyAlignment="1" applyProtection="1">
      <alignment vertical="center" wrapText="1"/>
      <protection locked="0"/>
    </xf>
    <xf numFmtId="2" fontId="71" fillId="0" borderId="1" xfId="2" applyNumberFormat="1" applyFont="1" applyFill="1" applyBorder="1" applyAlignment="1" applyProtection="1">
      <alignment horizontal="center" vertical="center" wrapText="1"/>
      <protection locked="0"/>
    </xf>
    <xf numFmtId="164" fontId="71" fillId="0" borderId="1" xfId="7" applyNumberFormat="1" applyFont="1" applyFill="1" applyBorder="1" applyAlignment="1" applyProtection="1">
      <alignment horizontal="center" vertical="center" wrapText="1"/>
      <protection locked="0"/>
    </xf>
    <xf numFmtId="49" fontId="70" fillId="0" borderId="1" xfId="2" applyNumberFormat="1" applyFont="1" applyFill="1" applyBorder="1" applyAlignment="1" applyProtection="1">
      <alignment vertical="center" wrapText="1"/>
      <protection locked="0"/>
    </xf>
    <xf numFmtId="0" fontId="75" fillId="0" borderId="1" xfId="0" applyFont="1" applyBorder="1"/>
    <xf numFmtId="0" fontId="3" fillId="8" borderId="52" xfId="0" applyFont="1" applyFill="1" applyBorder="1" applyAlignment="1">
      <alignment horizontal="center" vertical="center" wrapText="1"/>
    </xf>
    <xf numFmtId="0" fontId="21" fillId="8" borderId="5" xfId="0" applyFont="1" applyFill="1" applyBorder="1" applyAlignment="1">
      <alignment horizontal="center" vertical="center" wrapText="1"/>
    </xf>
    <xf numFmtId="2" fontId="70" fillId="8" borderId="28" xfId="2" applyNumberFormat="1" applyFont="1" applyFill="1" applyBorder="1" applyAlignment="1" applyProtection="1">
      <alignment horizontal="center" vertical="center" wrapText="1"/>
      <protection locked="0"/>
    </xf>
    <xf numFmtId="2" fontId="70" fillId="8" borderId="6" xfId="2" applyNumberFormat="1" applyFont="1" applyFill="1" applyBorder="1" applyAlignment="1" applyProtection="1">
      <alignment horizontal="center" vertical="center" wrapText="1"/>
      <protection locked="0"/>
    </xf>
    <xf numFmtId="0" fontId="70" fillId="8" borderId="19" xfId="1" applyFont="1" applyFill="1" applyBorder="1" applyAlignment="1" applyProtection="1">
      <alignment horizontal="center" vertical="center" wrapText="1"/>
      <protection locked="0"/>
    </xf>
    <xf numFmtId="49" fontId="11" fillId="8" borderId="24" xfId="2" applyNumberFormat="1" applyFont="1" applyFill="1" applyBorder="1" applyAlignment="1" applyProtection="1">
      <alignment horizontal="center" vertical="center" wrapText="1"/>
      <protection locked="0"/>
    </xf>
    <xf numFmtId="164" fontId="71" fillId="8" borderId="26" xfId="2" applyNumberFormat="1" applyFont="1" applyFill="1" applyBorder="1" applyAlignment="1" applyProtection="1">
      <alignment horizontal="center" vertical="center" wrapText="1"/>
      <protection locked="0"/>
    </xf>
    <xf numFmtId="164" fontId="71" fillId="8" borderId="25" xfId="2" applyNumberFormat="1" applyFont="1" applyFill="1" applyBorder="1" applyAlignment="1" applyProtection="1">
      <alignment horizontal="center" vertical="center" wrapText="1"/>
      <protection locked="0"/>
    </xf>
    <xf numFmtId="164" fontId="72" fillId="8" borderId="22" xfId="0" applyNumberFormat="1" applyFont="1" applyFill="1" applyBorder="1" applyAlignment="1">
      <alignment horizontal="center"/>
    </xf>
    <xf numFmtId="2" fontId="70" fillId="8" borderId="18" xfId="7" applyNumberFormat="1" applyFont="1" applyFill="1" applyBorder="1" applyAlignment="1" applyProtection="1">
      <alignment horizontal="center" vertical="center" wrapText="1"/>
      <protection locked="0"/>
    </xf>
    <xf numFmtId="2" fontId="70" fillId="8" borderId="28" xfId="7" applyNumberFormat="1" applyFont="1" applyFill="1" applyBorder="1" applyAlignment="1" applyProtection="1">
      <alignment horizontal="center" vertical="center" wrapText="1"/>
      <protection locked="0"/>
    </xf>
    <xf numFmtId="2" fontId="70" fillId="8" borderId="60" xfId="7" applyNumberFormat="1" applyFont="1" applyFill="1" applyBorder="1" applyAlignment="1" applyProtection="1">
      <alignment horizontal="center" vertical="center" wrapText="1"/>
      <protection locked="0"/>
    </xf>
    <xf numFmtId="164" fontId="71" fillId="8" borderId="18" xfId="7" applyNumberFormat="1" applyFont="1" applyFill="1" applyBorder="1" applyAlignment="1" applyProtection="1">
      <alignment horizontal="center" vertical="center" wrapText="1"/>
      <protection locked="0"/>
    </xf>
    <xf numFmtId="164" fontId="71" fillId="8" borderId="28" xfId="7" applyNumberFormat="1" applyFont="1" applyFill="1" applyBorder="1" applyAlignment="1" applyProtection="1">
      <alignment horizontal="center" vertical="center" wrapText="1"/>
      <protection locked="0"/>
    </xf>
    <xf numFmtId="164" fontId="71" fillId="8" borderId="60" xfId="7" applyNumberFormat="1" applyFont="1" applyFill="1" applyBorder="1" applyAlignment="1" applyProtection="1">
      <alignment horizontal="center" vertical="center" wrapText="1"/>
      <protection locked="0"/>
    </xf>
    <xf numFmtId="164" fontId="72" fillId="8" borderId="13" xfId="0" applyNumberFormat="1" applyFont="1" applyFill="1" applyBorder="1" applyAlignment="1">
      <alignment horizontal="center"/>
    </xf>
    <xf numFmtId="0" fontId="12" fillId="9" borderId="10" xfId="0" applyFont="1" applyFill="1" applyBorder="1" applyAlignment="1">
      <alignment horizontal="center" vertical="center"/>
    </xf>
    <xf numFmtId="0" fontId="57" fillId="9" borderId="1" xfId="1" applyFont="1" applyFill="1" applyBorder="1" applyAlignment="1" applyProtection="1">
      <alignment vertical="center" wrapText="1"/>
      <protection locked="0"/>
    </xf>
    <xf numFmtId="0" fontId="57" fillId="9" borderId="2" xfId="1" applyFont="1" applyFill="1" applyBorder="1" applyAlignment="1" applyProtection="1">
      <alignment vertical="center" wrapText="1"/>
      <protection locked="0"/>
    </xf>
    <xf numFmtId="0" fontId="71" fillId="9" borderId="10" xfId="1" applyFont="1" applyFill="1" applyBorder="1" applyAlignment="1" applyProtection="1">
      <alignment horizontal="center" vertical="center" wrapText="1"/>
      <protection locked="0"/>
    </xf>
    <xf numFmtId="0" fontId="70" fillId="9" borderId="22" xfId="1" applyFont="1" applyFill="1" applyBorder="1" applyAlignment="1" applyProtection="1">
      <alignment horizontal="center" vertical="center" wrapText="1"/>
      <protection locked="0"/>
    </xf>
    <xf numFmtId="0" fontId="71" fillId="9" borderId="3" xfId="1" applyFont="1" applyFill="1" applyBorder="1" applyAlignment="1" applyProtection="1">
      <alignment horizontal="center" vertical="center" wrapText="1"/>
      <protection locked="0"/>
    </xf>
    <xf numFmtId="0" fontId="71" fillId="9" borderId="1" xfId="1" applyFont="1" applyFill="1" applyBorder="1" applyAlignment="1" applyProtection="1">
      <alignment horizontal="center" vertical="center" wrapText="1"/>
      <protection locked="0"/>
    </xf>
    <xf numFmtId="0" fontId="72" fillId="9" borderId="1" xfId="0" applyFont="1" applyFill="1" applyBorder="1" applyAlignment="1">
      <alignment horizontal="center"/>
    </xf>
    <xf numFmtId="0" fontId="73" fillId="9" borderId="1" xfId="0" applyFont="1" applyFill="1" applyBorder="1" applyAlignment="1">
      <alignment horizontal="center"/>
    </xf>
    <xf numFmtId="0" fontId="12" fillId="9" borderId="12" xfId="0" applyFont="1" applyFill="1" applyBorder="1" applyAlignment="1">
      <alignment horizontal="center" vertical="center"/>
    </xf>
    <xf numFmtId="0" fontId="57" fillId="9" borderId="46" xfId="1" applyFont="1" applyFill="1" applyBorder="1" applyAlignment="1" applyProtection="1">
      <alignment vertical="center" wrapText="1"/>
      <protection locked="0"/>
    </xf>
    <xf numFmtId="0" fontId="57" fillId="9" borderId="33" xfId="1" applyFont="1" applyFill="1" applyBorder="1" applyAlignment="1" applyProtection="1">
      <alignment vertical="center" wrapText="1"/>
      <protection locked="0"/>
    </xf>
    <xf numFmtId="0" fontId="70" fillId="9" borderId="13" xfId="1" applyFont="1" applyFill="1" applyBorder="1" applyAlignment="1" applyProtection="1">
      <alignment horizontal="center" vertical="center" wrapText="1"/>
      <protection locked="0"/>
    </xf>
    <xf numFmtId="0" fontId="71" fillId="9" borderId="17" xfId="1" applyFont="1" applyFill="1" applyBorder="1" applyAlignment="1" applyProtection="1">
      <alignment horizontal="center" vertical="center" wrapText="1"/>
      <protection locked="0"/>
    </xf>
    <xf numFmtId="0" fontId="71" fillId="9" borderId="46" xfId="1" applyFont="1" applyFill="1" applyBorder="1" applyAlignment="1" applyProtection="1">
      <alignment horizontal="center" vertical="center" wrapText="1"/>
      <protection locked="0"/>
    </xf>
    <xf numFmtId="0" fontId="72" fillId="9" borderId="46" xfId="0" applyFont="1" applyFill="1" applyBorder="1" applyAlignment="1">
      <alignment horizontal="center"/>
    </xf>
    <xf numFmtId="0" fontId="12" fillId="6" borderId="32" xfId="0" applyFont="1" applyFill="1" applyBorder="1" applyAlignment="1">
      <alignment horizontal="center" vertical="center"/>
    </xf>
    <xf numFmtId="2" fontId="73" fillId="9" borderId="1" xfId="0" applyNumberFormat="1" applyFont="1" applyFill="1" applyBorder="1" applyAlignment="1">
      <alignment horizontal="center"/>
    </xf>
    <xf numFmtId="2" fontId="73" fillId="9" borderId="46" xfId="0" applyNumberFormat="1" applyFont="1" applyFill="1" applyBorder="1" applyAlignment="1">
      <alignment horizontal="center"/>
    </xf>
    <xf numFmtId="2" fontId="71" fillId="9" borderId="34" xfId="7" applyNumberFormat="1" applyFont="1" applyFill="1" applyBorder="1" applyAlignment="1" applyProtection="1">
      <alignment horizontal="center" vertical="center" wrapText="1"/>
      <protection locked="0"/>
    </xf>
    <xf numFmtId="2" fontId="70" fillId="9" borderId="22" xfId="2" applyNumberFormat="1" applyFont="1" applyFill="1" applyBorder="1" applyAlignment="1" applyProtection="1">
      <alignment horizontal="center" vertical="center" wrapText="1"/>
      <protection locked="0"/>
    </xf>
    <xf numFmtId="0" fontId="12" fillId="4" borderId="10" xfId="0" applyFont="1" applyFill="1" applyBorder="1" applyAlignment="1">
      <alignment horizontal="center" vertical="center"/>
    </xf>
    <xf numFmtId="0" fontId="12" fillId="4" borderId="12" xfId="0" applyFont="1" applyFill="1" applyBorder="1" applyAlignment="1">
      <alignment horizontal="center" vertical="center"/>
    </xf>
    <xf numFmtId="49" fontId="70" fillId="4" borderId="45" xfId="2" applyNumberFormat="1" applyFont="1" applyFill="1" applyBorder="1" applyAlignment="1" applyProtection="1">
      <alignment vertical="center" wrapText="1"/>
      <protection locked="0"/>
    </xf>
    <xf numFmtId="2" fontId="71" fillId="4" borderId="1" xfId="2" applyNumberFormat="1" applyFont="1" applyFill="1" applyBorder="1" applyAlignment="1" applyProtection="1">
      <alignment horizontal="center" vertical="center" wrapText="1"/>
      <protection locked="0"/>
    </xf>
    <xf numFmtId="2" fontId="71" fillId="4" borderId="1" xfId="7" applyNumberFormat="1" applyFont="1" applyFill="1" applyBorder="1" applyAlignment="1" applyProtection="1">
      <alignment horizontal="center" vertical="center" wrapText="1"/>
      <protection locked="0"/>
    </xf>
    <xf numFmtId="49" fontId="70" fillId="4" borderId="1" xfId="2" applyNumberFormat="1" applyFont="1" applyFill="1" applyBorder="1" applyAlignment="1" applyProtection="1">
      <alignment vertical="center" wrapText="1"/>
      <protection locked="0"/>
    </xf>
    <xf numFmtId="0" fontId="74" fillId="4" borderId="1" xfId="1" applyFont="1" applyFill="1" applyBorder="1" applyAlignment="1" applyProtection="1">
      <alignment vertical="center" wrapText="1"/>
      <protection locked="0"/>
    </xf>
    <xf numFmtId="0" fontId="71" fillId="4" borderId="46" xfId="1" applyFont="1" applyFill="1" applyBorder="1" applyAlignment="1" applyProtection="1">
      <alignment vertical="center" wrapText="1"/>
      <protection locked="0"/>
    </xf>
    <xf numFmtId="0" fontId="6" fillId="0" borderId="0" xfId="0" applyFont="1" applyFill="1"/>
    <xf numFmtId="4" fontId="0" fillId="0" borderId="0" xfId="0" applyNumberFormat="1"/>
    <xf numFmtId="0" fontId="21" fillId="0" borderId="11" xfId="0" applyFont="1" applyFill="1" applyBorder="1" applyAlignment="1" applyProtection="1">
      <alignment vertical="center" wrapText="1"/>
      <protection locked="0"/>
    </xf>
    <xf numFmtId="2" fontId="36" fillId="0" borderId="11" xfId="2" applyNumberFormat="1" applyFont="1" applyFill="1" applyBorder="1" applyAlignment="1" applyProtection="1">
      <alignment horizontal="center" vertical="center" wrapText="1"/>
      <protection locked="0"/>
    </xf>
    <xf numFmtId="2" fontId="36" fillId="0" borderId="65" xfId="2" applyNumberFormat="1" applyFont="1" applyFill="1" applyBorder="1" applyAlignment="1" applyProtection="1">
      <alignment horizontal="center" vertical="center" wrapText="1"/>
      <protection locked="0"/>
    </xf>
    <xf numFmtId="2" fontId="36" fillId="0" borderId="35" xfId="7" applyNumberFormat="1" applyFont="1" applyFill="1" applyBorder="1" applyAlignment="1" applyProtection="1">
      <alignment horizontal="center" vertical="center" wrapText="1"/>
      <protection locked="0"/>
    </xf>
    <xf numFmtId="2" fontId="36" fillId="0" borderId="4" xfId="2" applyNumberFormat="1" applyFont="1" applyFill="1" applyBorder="1" applyAlignment="1" applyProtection="1">
      <alignment horizontal="center" vertical="center" wrapText="1"/>
      <protection locked="0"/>
    </xf>
    <xf numFmtId="2" fontId="36" fillId="0" borderId="15" xfId="7" applyNumberFormat="1" applyFont="1" applyFill="1" applyBorder="1" applyAlignment="1" applyProtection="1">
      <alignment horizontal="center" vertical="center" wrapText="1"/>
      <protection locked="0"/>
    </xf>
    <xf numFmtId="2" fontId="59" fillId="0" borderId="15" xfId="7" applyNumberFormat="1" applyFont="1" applyFill="1" applyBorder="1" applyAlignment="1" applyProtection="1">
      <alignment horizontal="center" vertical="center" wrapText="1"/>
      <protection locked="0"/>
    </xf>
    <xf numFmtId="2" fontId="36" fillId="0" borderId="13" xfId="7" applyNumberFormat="1" applyFont="1" applyFill="1" applyBorder="1" applyAlignment="1" applyProtection="1">
      <alignment horizontal="center" vertical="center" wrapText="1"/>
      <protection locked="0"/>
    </xf>
    <xf numFmtId="2" fontId="36" fillId="0" borderId="58" xfId="2" applyNumberFormat="1" applyFont="1" applyFill="1" applyBorder="1" applyAlignment="1" applyProtection="1">
      <alignment horizontal="center" vertical="center" wrapText="1"/>
      <protection locked="0"/>
    </xf>
    <xf numFmtId="2" fontId="36" fillId="0" borderId="40" xfId="2" applyNumberFormat="1" applyFont="1" applyFill="1" applyBorder="1" applyAlignment="1" applyProtection="1">
      <alignment horizontal="center" vertical="center" wrapText="1"/>
      <protection locked="0"/>
    </xf>
    <xf numFmtId="2" fontId="36" fillId="0" borderId="58" xfId="7" applyNumberFormat="1" applyFont="1" applyFill="1" applyBorder="1" applyAlignment="1" applyProtection="1">
      <alignment horizontal="center" vertical="center" wrapText="1"/>
      <protection locked="0"/>
    </xf>
    <xf numFmtId="2" fontId="36" fillId="0" borderId="16" xfId="7" applyNumberFormat="1" applyFont="1" applyFill="1" applyBorder="1" applyAlignment="1" applyProtection="1">
      <alignment horizontal="center" vertical="center" wrapText="1"/>
      <protection locked="0"/>
    </xf>
    <xf numFmtId="2" fontId="36" fillId="0" borderId="34" xfId="7" applyNumberFormat="1" applyFont="1" applyFill="1" applyBorder="1" applyAlignment="1" applyProtection="1">
      <alignment horizontal="center" vertical="center" wrapText="1"/>
      <protection locked="0"/>
    </xf>
    <xf numFmtId="2" fontId="59" fillId="0" borderId="34" xfId="7" applyNumberFormat="1" applyFont="1" applyFill="1" applyBorder="1" applyAlignment="1" applyProtection="1">
      <alignment horizontal="center" vertical="center" wrapText="1"/>
      <protection locked="0"/>
    </xf>
    <xf numFmtId="2" fontId="59" fillId="0" borderId="10" xfId="7" applyNumberFormat="1" applyFont="1" applyFill="1" applyBorder="1" applyAlignment="1" applyProtection="1">
      <alignment horizontal="center" vertical="center" wrapText="1"/>
      <protection locked="0"/>
    </xf>
    <xf numFmtId="2" fontId="36" fillId="0" borderId="63" xfId="2" applyNumberFormat="1" applyFont="1" applyFill="1" applyBorder="1" applyAlignment="1" applyProtection="1">
      <alignment horizontal="center" vertical="center" wrapText="1"/>
      <protection locked="0"/>
    </xf>
    <xf numFmtId="2" fontId="36" fillId="0" borderId="13" xfId="2" applyNumberFormat="1" applyFont="1" applyFill="1" applyBorder="1" applyAlignment="1" applyProtection="1">
      <alignment horizontal="center" vertical="center" wrapText="1"/>
      <protection locked="0"/>
    </xf>
    <xf numFmtId="2" fontId="36" fillId="0" borderId="64" xfId="7" applyNumberFormat="1" applyFont="1" applyFill="1" applyBorder="1" applyAlignment="1" applyProtection="1">
      <alignment horizontal="center" vertical="center" wrapText="1"/>
      <protection locked="0"/>
    </xf>
    <xf numFmtId="2" fontId="59" fillId="0" borderId="13" xfId="2" applyNumberFormat="1" applyFont="1" applyFill="1" applyBorder="1" applyAlignment="1" applyProtection="1">
      <alignment horizontal="center" vertical="center" wrapText="1"/>
      <protection locked="0"/>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11" fillId="0" borderId="39" xfId="0" applyFont="1" applyFill="1" applyBorder="1" applyAlignment="1" applyProtection="1">
      <alignment horizontal="left" vertical="center" wrapText="1"/>
      <protection locked="0"/>
    </xf>
    <xf numFmtId="0" fontId="11" fillId="0" borderId="35" xfId="0" applyFont="1" applyFill="1" applyBorder="1" applyAlignment="1" applyProtection="1">
      <alignment horizontal="left" vertical="center" wrapText="1"/>
      <protection locked="0"/>
    </xf>
    <xf numFmtId="0" fontId="11" fillId="0" borderId="16" xfId="0" applyFont="1" applyFill="1" applyBorder="1" applyAlignment="1" applyProtection="1">
      <alignment horizontal="left" vertical="center" wrapText="1"/>
      <protection locked="0"/>
    </xf>
    <xf numFmtId="0" fontId="11" fillId="0" borderId="27" xfId="0" applyFont="1" applyFill="1" applyBorder="1" applyAlignment="1" applyProtection="1">
      <alignment horizontal="left" vertical="center" wrapText="1"/>
      <protection locked="0"/>
    </xf>
    <xf numFmtId="0" fontId="11" fillId="0" borderId="15" xfId="0" applyFont="1" applyFill="1" applyBorder="1" applyAlignment="1" applyProtection="1">
      <alignment horizontal="left" vertical="center" wrapText="1"/>
      <protection locked="0"/>
    </xf>
    <xf numFmtId="0" fontId="11" fillId="0" borderId="23" xfId="0" applyFont="1" applyFill="1" applyBorder="1" applyAlignment="1" applyProtection="1">
      <alignment horizontal="left" vertical="center" wrapText="1"/>
      <protection locked="0"/>
    </xf>
    <xf numFmtId="0" fontId="11" fillId="0" borderId="32" xfId="0" applyFont="1" applyFill="1" applyBorder="1" applyAlignment="1" applyProtection="1">
      <alignment horizontal="left" vertical="center" wrapText="1"/>
      <protection locked="0"/>
    </xf>
    <xf numFmtId="0" fontId="11" fillId="0" borderId="37" xfId="0" applyFont="1" applyFill="1" applyBorder="1" applyAlignment="1" applyProtection="1">
      <alignment horizontal="left" vertical="center" wrapText="1"/>
      <protection locked="0"/>
    </xf>
    <xf numFmtId="49" fontId="4" fillId="0" borderId="32" xfId="2" applyNumberFormat="1" applyFont="1" applyFill="1" applyBorder="1" applyAlignment="1" applyProtection="1">
      <alignment horizontal="center" vertical="center" wrapText="1"/>
      <protection locked="0"/>
    </xf>
    <xf numFmtId="49" fontId="4" fillId="0" borderId="24" xfId="2" applyNumberFormat="1" applyFont="1" applyFill="1" applyBorder="1" applyAlignment="1" applyProtection="1">
      <alignment horizontal="center" vertical="center" wrapText="1"/>
      <protection locked="0"/>
    </xf>
    <xf numFmtId="49" fontId="4" fillId="0" borderId="36" xfId="2" applyNumberFormat="1" applyFont="1" applyFill="1" applyBorder="1" applyAlignment="1" applyProtection="1">
      <alignment horizontal="center" vertical="center" wrapText="1"/>
      <protection locked="0"/>
    </xf>
    <xf numFmtId="49" fontId="4" fillId="0" borderId="25" xfId="2" applyNumberFormat="1" applyFont="1" applyFill="1" applyBorder="1" applyAlignment="1" applyProtection="1">
      <alignment horizontal="center" vertical="center" wrapText="1"/>
      <protection locked="0"/>
    </xf>
    <xf numFmtId="49" fontId="4" fillId="0" borderId="37" xfId="2" applyNumberFormat="1" applyFont="1" applyFill="1" applyBorder="1" applyAlignment="1" applyProtection="1">
      <alignment horizontal="center" vertical="center" wrapText="1"/>
      <protection locked="0"/>
    </xf>
    <xf numFmtId="49" fontId="4" fillId="0" borderId="38" xfId="2" applyNumberFormat="1" applyFont="1" applyFill="1" applyBorder="1" applyAlignment="1" applyProtection="1">
      <alignment horizontal="center" vertical="center" wrapText="1"/>
      <protection locked="0"/>
    </xf>
    <xf numFmtId="0" fontId="11" fillId="0" borderId="26" xfId="0" applyFont="1" applyFill="1" applyBorder="1" applyAlignment="1" applyProtection="1">
      <alignment horizontal="left" vertical="center" wrapText="1"/>
      <protection locked="0"/>
    </xf>
    <xf numFmtId="0" fontId="3" fillId="0" borderId="0" xfId="1" applyFont="1" applyBorder="1" applyAlignment="1" applyProtection="1">
      <alignment horizontal="center" vertical="center" wrapText="1"/>
      <protection locked="0"/>
    </xf>
    <xf numFmtId="0" fontId="4" fillId="0" borderId="14" xfId="0" applyFont="1" applyFill="1" applyBorder="1" applyAlignment="1">
      <alignment horizontal="center" vertical="center" wrapText="1"/>
    </xf>
    <xf numFmtId="0" fontId="4" fillId="0" borderId="21" xfId="0" applyFont="1" applyFill="1" applyBorder="1" applyAlignment="1">
      <alignment horizontal="center" vertical="center" wrapText="1"/>
    </xf>
    <xf numFmtId="49" fontId="4" fillId="0" borderId="15" xfId="2" applyNumberFormat="1" applyFont="1" applyFill="1" applyBorder="1" applyAlignment="1" applyProtection="1">
      <alignment horizontal="center" vertical="center" wrapText="1"/>
      <protection locked="0"/>
    </xf>
    <xf numFmtId="49" fontId="4" fillId="0" borderId="23" xfId="2" applyNumberFormat="1" applyFont="1" applyFill="1" applyBorder="1" applyAlignment="1" applyProtection="1">
      <alignment horizontal="center" vertical="center" wrapText="1"/>
      <protection locked="0"/>
    </xf>
    <xf numFmtId="49" fontId="4" fillId="0" borderId="10" xfId="2" applyNumberFormat="1" applyFont="1" applyFill="1" applyBorder="1" applyAlignment="1" applyProtection="1">
      <alignment horizontal="center" vertical="center" wrapText="1"/>
      <protection locked="0"/>
    </xf>
    <xf numFmtId="49" fontId="4" fillId="0" borderId="22" xfId="2" applyNumberFormat="1" applyFont="1" applyFill="1" applyBorder="1" applyAlignment="1" applyProtection="1">
      <alignment horizontal="center" vertical="center" wrapText="1"/>
      <protection locked="0"/>
    </xf>
    <xf numFmtId="49" fontId="4" fillId="0" borderId="14" xfId="2" applyNumberFormat="1" applyFont="1" applyFill="1" applyBorder="1" applyAlignment="1" applyProtection="1">
      <alignment horizontal="center" vertical="center" wrapText="1"/>
      <protection locked="0"/>
    </xf>
    <xf numFmtId="0" fontId="6" fillId="0" borderId="15" xfId="0" applyFont="1" applyBorder="1" applyAlignment="1">
      <alignment vertical="center" wrapText="1"/>
    </xf>
    <xf numFmtId="0" fontId="6" fillId="0" borderId="16" xfId="0" applyFont="1" applyBorder="1" applyAlignment="1">
      <alignment vertical="center" wrapText="1"/>
    </xf>
    <xf numFmtId="0" fontId="11" fillId="0" borderId="42" xfId="0" applyFont="1" applyFill="1" applyBorder="1" applyAlignment="1" applyProtection="1">
      <alignment horizontal="left" vertical="center" wrapText="1"/>
      <protection locked="0"/>
    </xf>
    <xf numFmtId="0" fontId="11" fillId="0" borderId="43" xfId="0" applyFont="1" applyFill="1" applyBorder="1" applyAlignment="1" applyProtection="1">
      <alignment horizontal="left" vertical="center" wrapText="1"/>
      <protection locked="0"/>
    </xf>
    <xf numFmtId="0" fontId="11" fillId="0" borderId="34" xfId="0" applyFont="1" applyFill="1" applyBorder="1" applyAlignment="1" applyProtection="1">
      <alignment horizontal="left" vertical="center" wrapText="1"/>
      <protection locked="0"/>
    </xf>
    <xf numFmtId="0" fontId="4" fillId="0" borderId="15"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3" fillId="0" borderId="0" xfId="1" applyFont="1" applyFill="1" applyBorder="1" applyAlignment="1" applyProtection="1">
      <alignment horizontal="center" vertical="center" wrapText="1"/>
      <protection locked="0"/>
    </xf>
    <xf numFmtId="49" fontId="4" fillId="0" borderId="5" xfId="2" applyNumberFormat="1" applyFont="1" applyFill="1" applyBorder="1" applyAlignment="1" applyProtection="1">
      <alignment horizontal="center" vertical="center" wrapText="1"/>
      <protection locked="0"/>
    </xf>
    <xf numFmtId="49" fontId="4" fillId="0" borderId="6" xfId="2" applyNumberFormat="1"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21" fillId="0" borderId="15" xfId="0" applyFont="1" applyFill="1" applyBorder="1" applyAlignment="1" applyProtection="1">
      <alignment horizontal="left" vertical="center" wrapText="1"/>
      <protection locked="0"/>
    </xf>
    <xf numFmtId="0" fontId="21" fillId="0" borderId="23" xfId="0" applyFont="1" applyFill="1" applyBorder="1" applyAlignment="1" applyProtection="1">
      <alignment horizontal="left" vertical="center" wrapText="1"/>
      <protection locked="0"/>
    </xf>
    <xf numFmtId="0" fontId="21" fillId="0" borderId="4" xfId="0" applyFont="1" applyFill="1" applyBorder="1" applyAlignment="1" applyProtection="1">
      <alignment horizontal="left" vertical="center" wrapText="1"/>
      <protection locked="0"/>
    </xf>
    <xf numFmtId="49" fontId="4" fillId="0" borderId="60" xfId="2" applyNumberFormat="1" applyFont="1" applyFill="1" applyBorder="1" applyAlignment="1" applyProtection="1">
      <alignment horizontal="center" vertical="center" wrapText="1"/>
      <protection locked="0"/>
    </xf>
    <xf numFmtId="0" fontId="21" fillId="0" borderId="39" xfId="0" applyFont="1" applyFill="1" applyBorder="1" applyAlignment="1" applyProtection="1">
      <alignment horizontal="left" vertical="center" wrapText="1"/>
      <protection locked="0"/>
    </xf>
    <xf numFmtId="0" fontId="21" fillId="0" borderId="35" xfId="0" applyFont="1" applyFill="1" applyBorder="1" applyAlignment="1" applyProtection="1">
      <alignment horizontal="left" vertical="center" wrapText="1"/>
      <protection locked="0"/>
    </xf>
    <xf numFmtId="0" fontId="21" fillId="0" borderId="16" xfId="0" applyFont="1" applyFill="1" applyBorder="1" applyAlignment="1" applyProtection="1">
      <alignment horizontal="left" vertical="center" wrapText="1"/>
      <protection locked="0"/>
    </xf>
    <xf numFmtId="0" fontId="21" fillId="0" borderId="27" xfId="0" applyFont="1" applyFill="1" applyBorder="1" applyAlignment="1" applyProtection="1">
      <alignment horizontal="left" vertical="center" wrapText="1"/>
      <protection locked="0"/>
    </xf>
    <xf numFmtId="0" fontId="21" fillId="0" borderId="32" xfId="0" applyFont="1" applyFill="1" applyBorder="1" applyAlignment="1" applyProtection="1">
      <alignment horizontal="left" vertical="center" wrapText="1"/>
      <protection locked="0"/>
    </xf>
    <xf numFmtId="0" fontId="21" fillId="0" borderId="37" xfId="0" applyFont="1" applyFill="1" applyBorder="1" applyAlignment="1" applyProtection="1">
      <alignment horizontal="left" vertical="center" wrapText="1"/>
      <protection locked="0"/>
    </xf>
    <xf numFmtId="0" fontId="21" fillId="0" borderId="26" xfId="0" applyFont="1" applyFill="1" applyBorder="1" applyAlignment="1" applyProtection="1">
      <alignment horizontal="left" vertical="center" wrapText="1"/>
      <protection locked="0"/>
    </xf>
    <xf numFmtId="0" fontId="6" fillId="0" borderId="16" xfId="0" applyFont="1" applyFill="1" applyBorder="1" applyAlignment="1">
      <alignment vertical="center" wrapText="1"/>
    </xf>
    <xf numFmtId="49" fontId="4" fillId="0" borderId="47" xfId="2" applyNumberFormat="1" applyFont="1" applyFill="1" applyBorder="1" applyAlignment="1" applyProtection="1">
      <alignment horizontal="center" vertical="center" wrapText="1"/>
      <protection locked="0"/>
    </xf>
    <xf numFmtId="49" fontId="4" fillId="0" borderId="54" xfId="2" applyNumberFormat="1" applyFont="1" applyFill="1" applyBorder="1" applyAlignment="1" applyProtection="1">
      <alignment horizontal="center" vertical="center" wrapText="1"/>
      <protection locked="0"/>
    </xf>
    <xf numFmtId="0" fontId="11" fillId="7" borderId="1" xfId="0" applyFont="1" applyFill="1" applyBorder="1" applyAlignment="1" applyProtection="1">
      <alignment horizontal="left" vertical="center" wrapText="1"/>
      <protection locked="0"/>
    </xf>
    <xf numFmtId="0" fontId="11" fillId="0" borderId="53"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11" fillId="0" borderId="46" xfId="0" applyFont="1" applyFill="1" applyBorder="1" applyAlignment="1" applyProtection="1">
      <alignment horizontal="left" vertical="center" wrapText="1"/>
      <protection locked="0"/>
    </xf>
    <xf numFmtId="0" fontId="35" fillId="0" borderId="50" xfId="1" applyFont="1" applyBorder="1" applyAlignment="1" applyProtection="1">
      <alignment horizontal="center" vertical="center" wrapText="1"/>
      <protection locked="0"/>
    </xf>
    <xf numFmtId="0" fontId="35" fillId="0" borderId="10" xfId="0" applyFont="1" applyFill="1" applyBorder="1" applyAlignment="1" applyProtection="1">
      <alignment horizontal="left" vertical="center" wrapText="1"/>
      <protection locked="0"/>
    </xf>
    <xf numFmtId="0" fontId="35" fillId="0" borderId="22" xfId="0" applyFont="1" applyFill="1" applyBorder="1" applyAlignment="1" applyProtection="1">
      <alignment horizontal="left" vertical="center" wrapText="1"/>
      <protection locked="0"/>
    </xf>
    <xf numFmtId="0" fontId="14" fillId="0" borderId="51" xfId="1" applyFont="1" applyBorder="1" applyAlignment="1" applyProtection="1">
      <alignment horizontal="center" vertical="center" wrapText="1"/>
      <protection locked="0"/>
    </xf>
    <xf numFmtId="49" fontId="21" fillId="0" borderId="14" xfId="2" applyNumberFormat="1" applyFont="1" applyFill="1" applyBorder="1" applyAlignment="1" applyProtection="1">
      <alignment horizontal="center" vertical="center" wrapText="1"/>
      <protection locked="0"/>
    </xf>
    <xf numFmtId="49" fontId="21" fillId="0" borderId="15" xfId="2" applyNumberFormat="1" applyFont="1" applyFill="1" applyBorder="1" applyAlignment="1" applyProtection="1">
      <alignment horizontal="center" vertical="center" wrapText="1"/>
      <protection locked="0"/>
    </xf>
    <xf numFmtId="49" fontId="14" fillId="0" borderId="32" xfId="2" applyNumberFormat="1" applyFont="1" applyFill="1" applyBorder="1" applyAlignment="1" applyProtection="1">
      <alignment horizontal="center" vertical="top" wrapText="1"/>
      <protection locked="0"/>
    </xf>
    <xf numFmtId="49" fontId="14" fillId="0" borderId="50" xfId="2" applyNumberFormat="1" applyFont="1" applyFill="1" applyBorder="1" applyAlignment="1" applyProtection="1">
      <alignment horizontal="center" vertical="top" wrapText="1"/>
      <protection locked="0"/>
    </xf>
    <xf numFmtId="49" fontId="14" fillId="0" borderId="24" xfId="2" applyNumberFormat="1" applyFont="1" applyFill="1" applyBorder="1" applyAlignment="1" applyProtection="1">
      <alignment horizontal="center" vertical="top" wrapText="1"/>
      <protection locked="0"/>
    </xf>
    <xf numFmtId="49" fontId="14" fillId="0" borderId="36" xfId="2" applyNumberFormat="1" applyFont="1" applyFill="1" applyBorder="1" applyAlignment="1" applyProtection="1">
      <alignment horizontal="center" vertical="top" wrapText="1"/>
      <protection locked="0"/>
    </xf>
    <xf numFmtId="49" fontId="14" fillId="0" borderId="0" xfId="2" applyNumberFormat="1" applyFont="1" applyFill="1" applyBorder="1" applyAlignment="1" applyProtection="1">
      <alignment horizontal="center" vertical="top" wrapText="1"/>
      <protection locked="0"/>
    </xf>
    <xf numFmtId="49" fontId="14" fillId="0" borderId="25" xfId="2" applyNumberFormat="1" applyFont="1" applyFill="1" applyBorder="1" applyAlignment="1" applyProtection="1">
      <alignment horizontal="center" vertical="top" wrapText="1"/>
      <protection locked="0"/>
    </xf>
    <xf numFmtId="0" fontId="3" fillId="0" borderId="56"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24" xfId="0" applyFont="1" applyFill="1" applyBorder="1" applyAlignment="1">
      <alignment horizontal="center" vertical="center" wrapText="1"/>
    </xf>
    <xf numFmtId="49" fontId="21" fillId="0" borderId="32" xfId="2" applyNumberFormat="1" applyFont="1" applyFill="1" applyBorder="1" applyAlignment="1" applyProtection="1">
      <alignment horizontal="center" vertical="center" wrapText="1"/>
      <protection locked="0"/>
    </xf>
    <xf numFmtId="49" fontId="21" fillId="0" borderId="24" xfId="2" applyNumberFormat="1" applyFont="1" applyFill="1" applyBorder="1" applyAlignment="1" applyProtection="1">
      <alignment horizontal="center" vertical="center" wrapText="1"/>
      <protection locked="0"/>
    </xf>
    <xf numFmtId="49" fontId="21" fillId="0" borderId="36" xfId="2" applyNumberFormat="1" applyFont="1" applyFill="1" applyBorder="1" applyAlignment="1" applyProtection="1">
      <alignment horizontal="center" vertical="center" wrapText="1"/>
      <protection locked="0"/>
    </xf>
    <xf numFmtId="49" fontId="21" fillId="0" borderId="25" xfId="2" applyNumberFormat="1" applyFont="1" applyFill="1" applyBorder="1" applyAlignment="1" applyProtection="1">
      <alignment horizontal="center" vertical="center" wrapText="1"/>
      <protection locked="0"/>
    </xf>
    <xf numFmtId="49" fontId="21" fillId="0" borderId="35" xfId="2" applyNumberFormat="1" applyFont="1" applyFill="1" applyBorder="1" applyAlignment="1" applyProtection="1">
      <alignment horizontal="center" vertical="center" wrapText="1"/>
      <protection locked="0"/>
    </xf>
    <xf numFmtId="49" fontId="21" fillId="0" borderId="26" xfId="2" applyNumberFormat="1" applyFont="1" applyFill="1" applyBorder="1" applyAlignment="1" applyProtection="1">
      <alignment horizontal="center" vertical="center" wrapText="1"/>
      <protection locked="0"/>
    </xf>
    <xf numFmtId="4" fontId="38" fillId="0" borderId="0" xfId="0" applyNumberFormat="1" applyFont="1" applyFill="1" applyAlignment="1">
      <alignment horizontal="center" wrapText="1"/>
    </xf>
    <xf numFmtId="0" fontId="38" fillId="0" borderId="0" xfId="0" applyFont="1" applyFill="1" applyAlignment="1">
      <alignment horizontal="left" wrapText="1"/>
    </xf>
    <xf numFmtId="0" fontId="14" fillId="0" borderId="32" xfId="0" applyFont="1" applyFill="1" applyBorder="1" applyAlignment="1">
      <alignment horizontal="center" vertical="top" wrapText="1"/>
    </xf>
    <xf numFmtId="0" fontId="14" fillId="0" borderId="50" xfId="0" applyFont="1" applyFill="1" applyBorder="1" applyAlignment="1">
      <alignment horizontal="center" vertical="top" wrapText="1"/>
    </xf>
    <xf numFmtId="0" fontId="14" fillId="0" borderId="36" xfId="0" applyFont="1" applyFill="1" applyBorder="1" applyAlignment="1">
      <alignment horizontal="center" vertical="top" wrapText="1"/>
    </xf>
    <xf numFmtId="0" fontId="14" fillId="0" borderId="0" xfId="0" applyFont="1" applyFill="1" applyBorder="1" applyAlignment="1">
      <alignment horizontal="center" vertical="top" wrapText="1"/>
    </xf>
    <xf numFmtId="0" fontId="35" fillId="0" borderId="10" xfId="0" applyFont="1" applyFill="1" applyBorder="1" applyAlignment="1" applyProtection="1">
      <alignment vertical="center" wrapText="1"/>
      <protection locked="0"/>
    </xf>
    <xf numFmtId="0" fontId="35" fillId="0" borderId="22" xfId="0" applyFont="1" applyFill="1" applyBorder="1" applyAlignment="1" applyProtection="1">
      <alignment vertical="center" wrapText="1"/>
      <protection locked="0"/>
    </xf>
    <xf numFmtId="0" fontId="14" fillId="0" borderId="43" xfId="0" applyFont="1" applyFill="1" applyBorder="1" applyAlignment="1" applyProtection="1">
      <alignment horizontal="center" vertical="center" wrapText="1"/>
      <protection locked="0"/>
    </xf>
    <xf numFmtId="0" fontId="14" fillId="0" borderId="34" xfId="0" applyFont="1" applyFill="1" applyBorder="1" applyAlignment="1" applyProtection="1">
      <alignment horizontal="center" vertical="center" wrapText="1"/>
      <protection locked="0"/>
    </xf>
    <xf numFmtId="0" fontId="35" fillId="0" borderId="12" xfId="0" applyFont="1" applyFill="1" applyBorder="1" applyAlignment="1" applyProtection="1">
      <alignment horizontal="left" vertical="center" wrapText="1"/>
      <protection locked="0"/>
    </xf>
    <xf numFmtId="0" fontId="35" fillId="0" borderId="13" xfId="0" applyFont="1" applyFill="1" applyBorder="1" applyAlignment="1" applyProtection="1">
      <alignment horizontal="left" vertical="center" wrapText="1"/>
      <protection locked="0"/>
    </xf>
    <xf numFmtId="0" fontId="35" fillId="0" borderId="15" xfId="0" applyFont="1" applyFill="1" applyBorder="1" applyAlignment="1" applyProtection="1">
      <alignment horizontal="left" vertical="center" wrapText="1"/>
      <protection locked="0"/>
    </xf>
    <xf numFmtId="0" fontId="35" fillId="0" borderId="23" xfId="0" applyFont="1" applyFill="1" applyBorder="1" applyAlignment="1" applyProtection="1">
      <alignment horizontal="left" vertical="center" wrapText="1"/>
      <protection locked="0"/>
    </xf>
    <xf numFmtId="0" fontId="35" fillId="0" borderId="39" xfId="0" applyFont="1" applyFill="1" applyBorder="1" applyAlignment="1" applyProtection="1">
      <alignment horizontal="left" vertical="center" wrapText="1"/>
      <protection locked="0"/>
    </xf>
    <xf numFmtId="0" fontId="35" fillId="0" borderId="75" xfId="0" applyFont="1" applyFill="1" applyBorder="1" applyAlignment="1" applyProtection="1">
      <alignment horizontal="left" vertical="center" wrapText="1"/>
      <protection locked="0"/>
    </xf>
    <xf numFmtId="0" fontId="67" fillId="0" borderId="50" xfId="0" applyFont="1" applyFill="1" applyBorder="1" applyAlignment="1">
      <alignment horizontal="center" vertical="center"/>
    </xf>
    <xf numFmtId="0" fontId="38" fillId="0" borderId="0" xfId="0" applyFont="1" applyFill="1" applyAlignment="1">
      <alignment horizontal="center" wrapText="1"/>
    </xf>
    <xf numFmtId="0" fontId="38" fillId="0" borderId="0" xfId="0" applyFont="1" applyFill="1" applyBorder="1" applyAlignment="1">
      <alignment horizontal="left" vertical="top" wrapText="1"/>
    </xf>
    <xf numFmtId="4" fontId="35" fillId="0" borderId="0" xfId="0" applyNumberFormat="1" applyFont="1" applyFill="1" applyAlignment="1">
      <alignment horizontal="center" wrapText="1"/>
    </xf>
    <xf numFmtId="0" fontId="13" fillId="0" borderId="12" xfId="0" applyFont="1" applyFill="1" applyBorder="1" applyAlignment="1" applyProtection="1">
      <alignment vertical="center" wrapText="1"/>
      <protection locked="0"/>
    </xf>
    <xf numFmtId="0" fontId="13" fillId="0" borderId="13" xfId="0" applyFont="1" applyFill="1" applyBorder="1" applyAlignment="1" applyProtection="1">
      <alignment vertical="center" wrapText="1"/>
      <protection locked="0"/>
    </xf>
    <xf numFmtId="0" fontId="13" fillId="0" borderId="10" xfId="0" applyFont="1" applyFill="1" applyBorder="1" applyAlignment="1" applyProtection="1">
      <alignment vertical="center" wrapText="1"/>
      <protection locked="0"/>
    </xf>
    <xf numFmtId="0" fontId="13" fillId="0" borderId="22" xfId="0" applyFont="1" applyFill="1" applyBorder="1" applyAlignment="1" applyProtection="1">
      <alignment vertical="center" wrapText="1"/>
      <protection locked="0"/>
    </xf>
    <xf numFmtId="0" fontId="66" fillId="0" borderId="36" xfId="0" applyFont="1" applyFill="1" applyBorder="1" applyAlignment="1" applyProtection="1">
      <alignment horizontal="left" vertical="center" wrapText="1"/>
      <protection locked="0"/>
    </xf>
    <xf numFmtId="0" fontId="66" fillId="0" borderId="35" xfId="0" applyFont="1" applyFill="1" applyBorder="1" applyAlignment="1" applyProtection="1">
      <alignment horizontal="left" vertical="center" wrapText="1"/>
      <protection locked="0"/>
    </xf>
    <xf numFmtId="49" fontId="21" fillId="0" borderId="52" xfId="2" applyNumberFormat="1" applyFont="1" applyFill="1" applyBorder="1" applyAlignment="1" applyProtection="1">
      <alignment horizontal="center" vertical="center" wrapText="1"/>
      <protection locked="0"/>
    </xf>
    <xf numFmtId="49" fontId="21" fillId="0" borderId="5" xfId="2" applyNumberFormat="1" applyFont="1" applyFill="1" applyBorder="1" applyAlignment="1" applyProtection="1">
      <alignment horizontal="center" vertical="center" wrapText="1"/>
      <protection locked="0"/>
    </xf>
    <xf numFmtId="49" fontId="21" fillId="0" borderId="47" xfId="2" applyNumberFormat="1" applyFont="1" applyFill="1" applyBorder="1" applyAlignment="1" applyProtection="1">
      <alignment horizontal="center" vertical="center" wrapText="1"/>
      <protection locked="0"/>
    </xf>
    <xf numFmtId="0" fontId="13" fillId="0" borderId="42" xfId="0" applyFont="1" applyFill="1" applyBorder="1" applyAlignment="1" applyProtection="1">
      <alignment horizontal="left" vertical="center" wrapText="1"/>
      <protection locked="0"/>
    </xf>
    <xf numFmtId="0" fontId="13" fillId="0" borderId="43" xfId="0" applyFont="1" applyFill="1" applyBorder="1" applyAlignment="1" applyProtection="1">
      <alignment horizontal="left" vertical="center" wrapText="1"/>
      <protection locked="0"/>
    </xf>
    <xf numFmtId="0" fontId="13" fillId="0" borderId="34" xfId="0" applyFont="1" applyFill="1" applyBorder="1" applyAlignment="1" applyProtection="1">
      <alignment horizontal="left" vertical="center" wrapText="1"/>
      <protection locked="0"/>
    </xf>
    <xf numFmtId="0" fontId="14" fillId="0" borderId="51" xfId="1" applyFont="1" applyFill="1" applyBorder="1" applyAlignment="1" applyProtection="1">
      <alignment horizontal="center" vertical="center" wrapText="1"/>
      <protection locked="0"/>
    </xf>
    <xf numFmtId="0" fontId="3" fillId="0" borderId="14"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14" fillId="0" borderId="32" xfId="0" applyFont="1" applyFill="1" applyBorder="1" applyAlignment="1">
      <alignment vertical="top" wrapText="1"/>
    </xf>
    <xf numFmtId="0" fontId="14" fillId="0" borderId="50" xfId="0" applyFont="1" applyFill="1" applyBorder="1" applyAlignment="1">
      <alignment vertical="top" wrapText="1"/>
    </xf>
    <xf numFmtId="0" fontId="14" fillId="0" borderId="24" xfId="0" applyFont="1" applyFill="1" applyBorder="1" applyAlignment="1">
      <alignment vertical="top" wrapText="1"/>
    </xf>
    <xf numFmtId="0" fontId="14" fillId="0" borderId="36" xfId="0" applyFont="1" applyFill="1" applyBorder="1" applyAlignment="1">
      <alignment vertical="top" wrapText="1"/>
    </xf>
    <xf numFmtId="0" fontId="14" fillId="0" borderId="0" xfId="0" applyFont="1" applyFill="1" applyBorder="1" applyAlignment="1">
      <alignment vertical="top" wrapText="1"/>
    </xf>
    <xf numFmtId="0" fontId="14" fillId="0" borderId="25" xfId="0" applyFont="1" applyFill="1" applyBorder="1" applyAlignment="1">
      <alignment vertical="top" wrapText="1"/>
    </xf>
    <xf numFmtId="0" fontId="14" fillId="0" borderId="37" xfId="0" applyFont="1" applyFill="1" applyBorder="1" applyAlignment="1">
      <alignment vertical="top" wrapText="1"/>
    </xf>
    <xf numFmtId="0" fontId="14" fillId="0" borderId="51" xfId="0" applyFont="1" applyFill="1" applyBorder="1" applyAlignment="1">
      <alignment vertical="top" wrapText="1"/>
    </xf>
    <xf numFmtId="0" fontId="14" fillId="0" borderId="38" xfId="0" applyFont="1" applyFill="1" applyBorder="1" applyAlignment="1">
      <alignment vertical="top" wrapText="1"/>
    </xf>
    <xf numFmtId="49" fontId="14" fillId="0" borderId="37" xfId="2" applyNumberFormat="1" applyFont="1" applyFill="1" applyBorder="1" applyAlignment="1" applyProtection="1">
      <alignment horizontal="center" vertical="top" wrapText="1"/>
      <protection locked="0"/>
    </xf>
    <xf numFmtId="49" fontId="14" fillId="0" borderId="51" xfId="2" applyNumberFormat="1" applyFont="1" applyFill="1" applyBorder="1" applyAlignment="1" applyProtection="1">
      <alignment horizontal="center" vertical="top" wrapText="1"/>
      <protection locked="0"/>
    </xf>
    <xf numFmtId="49" fontId="14" fillId="0" borderId="38" xfId="2" applyNumberFormat="1" applyFont="1" applyFill="1" applyBorder="1" applyAlignment="1" applyProtection="1">
      <alignment horizontal="center" vertical="top" wrapText="1"/>
      <protection locked="0"/>
    </xf>
    <xf numFmtId="49" fontId="21" fillId="0" borderId="7" xfId="2" applyNumberFormat="1" applyFont="1" applyFill="1" applyBorder="1" applyAlignment="1" applyProtection="1">
      <alignment horizontal="center" vertical="center" wrapText="1"/>
      <protection locked="0"/>
    </xf>
    <xf numFmtId="49" fontId="21" fillId="0" borderId="10" xfId="2" applyNumberFormat="1" applyFont="1" applyFill="1" applyBorder="1" applyAlignment="1" applyProtection="1">
      <alignment horizontal="center" vertical="center" wrapText="1"/>
      <protection locked="0"/>
    </xf>
    <xf numFmtId="49" fontId="21" fillId="0" borderId="50" xfId="2" applyNumberFormat="1" applyFont="1" applyFill="1" applyBorder="1" applyAlignment="1" applyProtection="1">
      <alignment horizontal="center" vertical="center" wrapText="1"/>
      <protection locked="0"/>
    </xf>
    <xf numFmtId="49" fontId="21" fillId="0" borderId="0" xfId="2" applyNumberFormat="1" applyFont="1" applyFill="1" applyBorder="1" applyAlignment="1" applyProtection="1">
      <alignment horizontal="center" vertical="center" wrapText="1"/>
      <protection locked="0"/>
    </xf>
    <xf numFmtId="49" fontId="21" fillId="0" borderId="65" xfId="2" applyNumberFormat="1" applyFont="1" applyFill="1" applyBorder="1" applyAlignment="1" applyProtection="1">
      <alignment horizontal="center" vertical="center" wrapText="1"/>
      <protection locked="0"/>
    </xf>
    <xf numFmtId="49" fontId="21" fillId="0" borderId="6" xfId="2" applyNumberFormat="1" applyFont="1" applyFill="1" applyBorder="1" applyAlignment="1" applyProtection="1">
      <alignment horizontal="center" vertical="center" wrapText="1"/>
      <protection locked="0"/>
    </xf>
    <xf numFmtId="49" fontId="21" fillId="0" borderId="60" xfId="2" applyNumberFormat="1" applyFont="1" applyFill="1" applyBorder="1" applyAlignment="1" applyProtection="1">
      <alignment horizontal="center" vertical="center" wrapText="1"/>
      <protection locked="0"/>
    </xf>
    <xf numFmtId="49" fontId="27" fillId="0" borderId="5" xfId="2" applyNumberFormat="1" applyFont="1" applyFill="1" applyBorder="1" applyAlignment="1" applyProtection="1">
      <alignment horizontal="center" vertical="center" wrapText="1"/>
      <protection locked="0"/>
    </xf>
    <xf numFmtId="49" fontId="27" fillId="0" borderId="60" xfId="2" applyNumberFormat="1" applyFont="1" applyFill="1" applyBorder="1" applyAlignment="1" applyProtection="1">
      <alignment horizontal="center" vertical="center" wrapText="1"/>
      <protection locked="0"/>
    </xf>
    <xf numFmtId="49" fontId="51" fillId="0" borderId="32" xfId="2" applyNumberFormat="1" applyFont="1" applyFill="1" applyBorder="1" applyAlignment="1" applyProtection="1">
      <alignment horizontal="center" vertical="top" wrapText="1"/>
      <protection locked="0"/>
    </xf>
    <xf numFmtId="49" fontId="51" fillId="0" borderId="50" xfId="2" applyNumberFormat="1" applyFont="1" applyFill="1" applyBorder="1" applyAlignment="1" applyProtection="1">
      <alignment horizontal="center" vertical="top" wrapText="1"/>
      <protection locked="0"/>
    </xf>
    <xf numFmtId="49" fontId="51" fillId="0" borderId="36" xfId="2" applyNumberFormat="1" applyFont="1" applyFill="1" applyBorder="1" applyAlignment="1" applyProtection="1">
      <alignment horizontal="center" vertical="top" wrapText="1"/>
      <protection locked="0"/>
    </xf>
    <xf numFmtId="49" fontId="51" fillId="0" borderId="0" xfId="2" applyNumberFormat="1" applyFont="1" applyFill="1" applyBorder="1" applyAlignment="1" applyProtection="1">
      <alignment horizontal="center" vertical="top" wrapText="1"/>
      <protection locked="0"/>
    </xf>
    <xf numFmtId="49" fontId="51" fillId="0" borderId="24" xfId="2" applyNumberFormat="1" applyFont="1" applyFill="1" applyBorder="1" applyAlignment="1" applyProtection="1">
      <alignment horizontal="center" vertical="top" wrapText="1"/>
      <protection locked="0"/>
    </xf>
    <xf numFmtId="49" fontId="51" fillId="0" borderId="25" xfId="2" applyNumberFormat="1" applyFont="1" applyFill="1" applyBorder="1" applyAlignment="1" applyProtection="1">
      <alignment horizontal="center" vertical="top" wrapText="1"/>
      <protection locked="0"/>
    </xf>
    <xf numFmtId="0" fontId="51" fillId="0" borderId="32" xfId="0" applyFont="1" applyFill="1" applyBorder="1" applyAlignment="1">
      <alignment horizontal="center" vertical="top" wrapText="1"/>
    </xf>
    <xf numFmtId="0" fontId="51" fillId="0" borderId="50" xfId="0" applyFont="1" applyFill="1" applyBorder="1" applyAlignment="1">
      <alignment horizontal="center" vertical="top" wrapText="1"/>
    </xf>
    <xf numFmtId="0" fontId="51" fillId="0" borderId="36" xfId="0" applyFont="1" applyFill="1" applyBorder="1" applyAlignment="1">
      <alignment horizontal="center" vertical="top" wrapText="1"/>
    </xf>
    <xf numFmtId="0" fontId="51" fillId="0" borderId="0" xfId="0" applyFont="1" applyFill="1" applyBorder="1" applyAlignment="1">
      <alignment horizontal="center" vertical="top" wrapText="1"/>
    </xf>
    <xf numFmtId="0" fontId="51" fillId="8" borderId="32" xfId="0" applyFont="1" applyFill="1" applyBorder="1" applyAlignment="1">
      <alignment horizontal="center" vertical="center" wrapText="1"/>
    </xf>
    <xf numFmtId="0" fontId="51" fillId="8" borderId="24" xfId="0" applyFont="1" applyFill="1" applyBorder="1" applyAlignment="1">
      <alignment horizontal="center" vertical="center" wrapText="1"/>
    </xf>
    <xf numFmtId="0" fontId="51" fillId="8" borderId="36" xfId="0" applyFont="1" applyFill="1" applyBorder="1" applyAlignment="1">
      <alignment horizontal="center" vertical="center" wrapText="1"/>
    </xf>
    <xf numFmtId="0" fontId="51" fillId="8" borderId="25" xfId="0" applyFont="1" applyFill="1" applyBorder="1" applyAlignment="1">
      <alignment horizontal="center" vertical="center" wrapText="1"/>
    </xf>
    <xf numFmtId="0" fontId="3" fillId="8" borderId="56" xfId="0" applyFont="1" applyFill="1" applyBorder="1" applyAlignment="1">
      <alignment horizontal="center" vertical="center" wrapText="1"/>
    </xf>
    <xf numFmtId="0" fontId="3" fillId="8" borderId="66" xfId="0" applyFont="1" applyFill="1" applyBorder="1" applyAlignment="1">
      <alignment horizontal="center" vertical="center" wrapText="1"/>
    </xf>
    <xf numFmtId="0" fontId="3" fillId="8" borderId="32" xfId="0" applyFont="1" applyFill="1" applyBorder="1" applyAlignment="1">
      <alignment horizontal="center" vertical="center" wrapText="1"/>
    </xf>
    <xf numFmtId="0" fontId="3" fillId="8" borderId="24" xfId="0" applyFont="1" applyFill="1" applyBorder="1" applyAlignment="1">
      <alignment horizontal="center" vertical="center" wrapText="1"/>
    </xf>
    <xf numFmtId="49" fontId="11" fillId="8" borderId="32" xfId="2" applyNumberFormat="1" applyFont="1" applyFill="1" applyBorder="1" applyAlignment="1" applyProtection="1">
      <alignment horizontal="center" vertical="center" wrapText="1"/>
      <protection locked="0"/>
    </xf>
    <xf numFmtId="49" fontId="11" fillId="8" borderId="37" xfId="2" applyNumberFormat="1" applyFont="1" applyFill="1" applyBorder="1" applyAlignment="1" applyProtection="1">
      <alignment horizontal="center" vertical="center" wrapText="1"/>
      <protection locked="0"/>
    </xf>
    <xf numFmtId="49" fontId="11" fillId="8" borderId="66" xfId="2" applyNumberFormat="1" applyFont="1" applyFill="1" applyBorder="1" applyAlignment="1" applyProtection="1">
      <alignment horizontal="center" vertical="center" wrapText="1"/>
      <protection locked="0"/>
    </xf>
    <xf numFmtId="49" fontId="11" fillId="8" borderId="40" xfId="2" applyNumberFormat="1" applyFont="1" applyFill="1" applyBorder="1" applyAlignment="1" applyProtection="1">
      <alignment horizontal="center" vertical="center" wrapText="1"/>
      <protection locked="0"/>
    </xf>
    <xf numFmtId="0" fontId="3" fillId="6" borderId="3" xfId="0" applyFont="1" applyFill="1" applyBorder="1" applyAlignment="1" applyProtection="1">
      <alignment vertical="center" wrapText="1"/>
      <protection locked="0"/>
    </xf>
    <xf numFmtId="0" fontId="3" fillId="6" borderId="22" xfId="0" applyFont="1" applyFill="1" applyBorder="1" applyAlignment="1" applyProtection="1">
      <alignment vertical="center" wrapText="1"/>
      <protection locked="0"/>
    </xf>
    <xf numFmtId="0" fontId="3" fillId="6" borderId="17" xfId="0" applyFont="1" applyFill="1" applyBorder="1" applyAlignment="1" applyProtection="1">
      <alignment horizontal="left" vertical="center" wrapText="1"/>
      <protection locked="0"/>
    </xf>
    <xf numFmtId="0" fontId="3" fillId="6" borderId="13"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3" fillId="6" borderId="2" xfId="0" applyFont="1" applyFill="1" applyBorder="1" applyAlignment="1" applyProtection="1">
      <alignment horizontal="left" vertical="center" wrapText="1"/>
      <protection locked="0"/>
    </xf>
    <xf numFmtId="0" fontId="3" fillId="6" borderId="23" xfId="0" applyFont="1" applyFill="1" applyBorder="1" applyAlignment="1" applyProtection="1">
      <alignment horizontal="left" vertical="center" wrapText="1"/>
      <protection locked="0"/>
    </xf>
    <xf numFmtId="0" fontId="3" fillId="6" borderId="3" xfId="0" applyFont="1" applyFill="1" applyBorder="1" applyAlignment="1" applyProtection="1">
      <alignment horizontal="left" vertical="center" wrapText="1"/>
      <protection locked="0"/>
    </xf>
    <xf numFmtId="0" fontId="3" fillId="6" borderId="22" xfId="0" applyFont="1" applyFill="1" applyBorder="1" applyAlignment="1" applyProtection="1">
      <alignment horizontal="left" vertical="center" wrapText="1"/>
      <protection locked="0"/>
    </xf>
    <xf numFmtId="0" fontId="3" fillId="6" borderId="1" xfId="0" applyFont="1" applyFill="1" applyBorder="1" applyAlignment="1" applyProtection="1">
      <alignment horizontal="left" vertical="center" wrapText="1"/>
      <protection locked="0"/>
    </xf>
    <xf numFmtId="49" fontId="3" fillId="0" borderId="32" xfId="2" applyNumberFormat="1" applyFont="1" applyFill="1" applyBorder="1" applyAlignment="1" applyProtection="1">
      <alignment horizontal="center" vertical="center" wrapText="1"/>
      <protection locked="0"/>
    </xf>
    <xf numFmtId="49" fontId="3" fillId="0" borderId="24" xfId="2" applyNumberFormat="1" applyFont="1" applyFill="1" applyBorder="1" applyAlignment="1" applyProtection="1">
      <alignment horizontal="center" vertical="center" wrapText="1"/>
      <protection locked="0"/>
    </xf>
    <xf numFmtId="49" fontId="3" fillId="0" borderId="37" xfId="2" applyNumberFormat="1" applyFont="1" applyFill="1" applyBorder="1" applyAlignment="1" applyProtection="1">
      <alignment horizontal="center" vertical="center" wrapText="1"/>
      <protection locked="0"/>
    </xf>
    <xf numFmtId="49" fontId="3" fillId="0" borderId="38" xfId="2" applyNumberFormat="1" applyFont="1" applyFill="1" applyBorder="1" applyAlignment="1" applyProtection="1">
      <alignment horizontal="center" vertical="center" wrapText="1"/>
      <protection locked="0"/>
    </xf>
    <xf numFmtId="49" fontId="13" fillId="0" borderId="32" xfId="2" applyNumberFormat="1" applyFont="1" applyFill="1" applyBorder="1" applyAlignment="1" applyProtection="1">
      <alignment horizontal="center" vertical="top" wrapText="1"/>
      <protection locked="0"/>
    </xf>
    <xf numFmtId="49" fontId="13" fillId="0" borderId="50" xfId="2" applyNumberFormat="1" applyFont="1" applyFill="1" applyBorder="1" applyAlignment="1" applyProtection="1">
      <alignment horizontal="center" vertical="top" wrapText="1"/>
      <protection locked="0"/>
    </xf>
    <xf numFmtId="49" fontId="13" fillId="0" borderId="24" xfId="2" applyNumberFormat="1" applyFont="1" applyFill="1" applyBorder="1" applyAlignment="1" applyProtection="1">
      <alignment horizontal="center" vertical="top" wrapText="1"/>
      <protection locked="0"/>
    </xf>
    <xf numFmtId="49" fontId="13" fillId="0" borderId="37" xfId="2" applyNumberFormat="1" applyFont="1" applyFill="1" applyBorder="1" applyAlignment="1" applyProtection="1">
      <alignment horizontal="center" vertical="top" wrapText="1"/>
      <protection locked="0"/>
    </xf>
    <xf numFmtId="49" fontId="13" fillId="0" borderId="51" xfId="2" applyNumberFormat="1" applyFont="1" applyFill="1" applyBorder="1" applyAlignment="1" applyProtection="1">
      <alignment horizontal="center" vertical="top" wrapText="1"/>
      <protection locked="0"/>
    </xf>
    <xf numFmtId="49" fontId="13" fillId="0" borderId="38" xfId="2" applyNumberFormat="1" applyFont="1" applyFill="1" applyBorder="1" applyAlignment="1" applyProtection="1">
      <alignment horizontal="center" vertical="top" wrapText="1"/>
      <protection locked="0"/>
    </xf>
    <xf numFmtId="0" fontId="13" fillId="0" borderId="32" xfId="0"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21" xfId="0" applyFont="1" applyFill="1" applyBorder="1" applyAlignment="1">
      <alignment horizontal="center" vertical="center" wrapText="1"/>
    </xf>
    <xf numFmtId="49" fontId="11" fillId="4" borderId="5" xfId="2" applyNumberFormat="1" applyFont="1" applyFill="1" applyBorder="1" applyAlignment="1" applyProtection="1">
      <alignment horizontal="center" vertical="center" wrapText="1"/>
      <protection locked="0"/>
    </xf>
    <xf numFmtId="49" fontId="11" fillId="4" borderId="60" xfId="2" applyNumberFormat="1" applyFont="1" applyFill="1" applyBorder="1" applyAlignment="1" applyProtection="1">
      <alignment horizontal="center" vertical="center" wrapText="1"/>
      <protection locked="0"/>
    </xf>
    <xf numFmtId="0" fontId="27" fillId="0" borderId="68" xfId="1" applyFont="1" applyBorder="1" applyAlignment="1" applyProtection="1">
      <alignment horizontal="center" vertical="center" wrapText="1"/>
      <protection locked="0"/>
    </xf>
    <xf numFmtId="0" fontId="27" fillId="0" borderId="67" xfId="1" applyFont="1" applyBorder="1" applyAlignment="1" applyProtection="1">
      <alignment horizontal="center" vertical="center" wrapText="1"/>
      <protection locked="0"/>
    </xf>
    <xf numFmtId="0" fontId="22" fillId="0" borderId="56" xfId="1" applyFont="1" applyBorder="1" applyAlignment="1" applyProtection="1">
      <alignment horizontal="center" vertical="center" wrapText="1"/>
      <protection locked="0"/>
    </xf>
    <xf numFmtId="0" fontId="22" fillId="0" borderId="72" xfId="1" applyFont="1" applyBorder="1" applyAlignment="1" applyProtection="1">
      <alignment horizontal="center" vertical="center" wrapText="1"/>
      <protection locked="0"/>
    </xf>
    <xf numFmtId="0" fontId="22" fillId="0" borderId="66" xfId="1" applyFont="1" applyBorder="1" applyAlignment="1" applyProtection="1">
      <alignment horizontal="center" vertical="center" wrapText="1"/>
      <protection locked="0"/>
    </xf>
    <xf numFmtId="0" fontId="3" fillId="6" borderId="32" xfId="0" applyFont="1" applyFill="1" applyBorder="1" applyAlignment="1" applyProtection="1">
      <alignment horizontal="left" vertical="center" wrapText="1"/>
      <protection locked="0"/>
    </xf>
    <xf numFmtId="0" fontId="3" fillId="6" borderId="24" xfId="0" applyFont="1" applyFill="1" applyBorder="1" applyAlignment="1" applyProtection="1">
      <alignment horizontal="left" vertical="center" wrapText="1"/>
      <protection locked="0"/>
    </xf>
    <xf numFmtId="0" fontId="3" fillId="6" borderId="10"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53" fillId="0" borderId="0" xfId="0" applyFont="1" applyFill="1" applyBorder="1" applyAlignment="1">
      <alignment horizontal="left" vertical="top" wrapText="1"/>
    </xf>
    <xf numFmtId="0" fontId="54" fillId="0" borderId="50" xfId="0" applyFont="1" applyFill="1" applyBorder="1" applyAlignment="1">
      <alignment horizontal="center" wrapText="1"/>
    </xf>
    <xf numFmtId="0" fontId="54" fillId="0" borderId="0" xfId="0" applyFont="1" applyFill="1" applyBorder="1" applyAlignment="1">
      <alignment horizontal="center" vertical="center" wrapText="1"/>
    </xf>
    <xf numFmtId="0" fontId="48" fillId="0" borderId="34" xfId="1" applyFont="1" applyBorder="1" applyAlignment="1" applyProtection="1">
      <alignment horizontal="left" vertical="center" wrapText="1"/>
      <protection locked="0"/>
    </xf>
    <xf numFmtId="0" fontId="48" fillId="0" borderId="53" xfId="1" applyFont="1" applyBorder="1" applyAlignment="1" applyProtection="1">
      <alignment horizontal="left" vertical="center" wrapText="1"/>
      <protection locked="0"/>
    </xf>
    <xf numFmtId="0" fontId="48" fillId="0" borderId="10" xfId="1" applyFont="1" applyBorder="1" applyAlignment="1" applyProtection="1">
      <alignment horizontal="left" vertical="center" wrapText="1"/>
      <protection locked="0"/>
    </xf>
    <xf numFmtId="0" fontId="48" fillId="0" borderId="1" xfId="1" applyFont="1" applyBorder="1" applyAlignment="1" applyProtection="1">
      <alignment horizontal="left" vertical="center" wrapText="1"/>
      <protection locked="0"/>
    </xf>
    <xf numFmtId="0" fontId="48" fillId="0" borderId="12" xfId="1" applyFont="1" applyBorder="1" applyAlignment="1" applyProtection="1">
      <alignment horizontal="left" vertical="center" wrapText="1"/>
      <protection locked="0"/>
    </xf>
    <xf numFmtId="0" fontId="48" fillId="0" borderId="46" xfId="1" applyFont="1" applyBorder="1" applyAlignment="1" applyProtection="1">
      <alignment horizontal="left" vertical="center" wrapText="1"/>
      <protection locked="0"/>
    </xf>
    <xf numFmtId="0" fontId="22" fillId="0" borderId="32" xfId="1" applyFont="1" applyBorder="1" applyAlignment="1" applyProtection="1">
      <alignment horizontal="center" vertical="center" wrapText="1"/>
      <protection locked="0"/>
    </xf>
    <xf numFmtId="0" fontId="22" fillId="0" borderId="71" xfId="1" applyFont="1" applyBorder="1" applyAlignment="1" applyProtection="1">
      <alignment horizontal="center" vertical="center" wrapText="1"/>
      <protection locked="0"/>
    </xf>
    <xf numFmtId="0" fontId="22" fillId="0" borderId="36" xfId="1" applyFont="1" applyBorder="1" applyAlignment="1" applyProtection="1">
      <alignment horizontal="center" vertical="center" wrapText="1"/>
      <protection locked="0"/>
    </xf>
    <xf numFmtId="0" fontId="22" fillId="0" borderId="62" xfId="1" applyFont="1" applyBorder="1" applyAlignment="1" applyProtection="1">
      <alignment horizontal="center" vertical="center" wrapText="1"/>
      <protection locked="0"/>
    </xf>
    <xf numFmtId="0" fontId="22" fillId="0" borderId="37" xfId="1" applyFont="1" applyBorder="1" applyAlignment="1" applyProtection="1">
      <alignment horizontal="center" vertical="center" wrapText="1"/>
      <protection locked="0"/>
    </xf>
    <xf numFmtId="0" fontId="22" fillId="0" borderId="63" xfId="1" applyFont="1" applyBorder="1" applyAlignment="1" applyProtection="1">
      <alignment horizontal="center" vertical="center" wrapText="1"/>
      <protection locked="0"/>
    </xf>
    <xf numFmtId="0" fontId="13" fillId="0" borderId="51" xfId="1" applyFont="1" applyBorder="1" applyAlignment="1" applyProtection="1">
      <alignment horizontal="center" vertical="center" wrapText="1"/>
      <protection locked="0"/>
    </xf>
    <xf numFmtId="0" fontId="27" fillId="0" borderId="70" xfId="1" applyFont="1" applyBorder="1" applyAlignment="1" applyProtection="1">
      <alignment horizontal="center" vertical="center" wrapText="1"/>
      <protection locked="0"/>
    </xf>
    <xf numFmtId="0" fontId="68" fillId="0" borderId="0" xfId="0" applyFont="1" applyBorder="1" applyAlignment="1">
      <alignment horizontal="center"/>
    </xf>
    <xf numFmtId="0" fontId="69" fillId="0" borderId="0" xfId="0" applyFont="1" applyBorder="1" applyAlignment="1">
      <alignment horizontal="left"/>
    </xf>
    <xf numFmtId="0" fontId="67" fillId="0" borderId="0" xfId="0" applyFont="1" applyBorder="1" applyAlignment="1">
      <alignment horizontal="center"/>
    </xf>
    <xf numFmtId="164" fontId="71" fillId="8" borderId="30" xfId="7" applyNumberFormat="1" applyFont="1" applyFill="1" applyBorder="1" applyAlignment="1" applyProtection="1">
      <alignment horizontal="center" vertical="center" wrapText="1"/>
      <protection locked="0"/>
    </xf>
    <xf numFmtId="164" fontId="71" fillId="8" borderId="22" xfId="7" applyNumberFormat="1" applyFont="1" applyFill="1" applyBorder="1" applyAlignment="1" applyProtection="1">
      <alignment horizontal="center" vertical="center" wrapText="1"/>
      <protection locked="0"/>
    </xf>
    <xf numFmtId="164" fontId="71" fillId="8" borderId="13" xfId="7" applyNumberFormat="1" applyFont="1" applyFill="1" applyBorder="1" applyAlignment="1" applyProtection="1">
      <alignment horizontal="center" vertical="center" wrapText="1"/>
      <protection locked="0"/>
    </xf>
    <xf numFmtId="0" fontId="3" fillId="4" borderId="46" xfId="1" applyFont="1" applyFill="1" applyBorder="1" applyAlignment="1" applyProtection="1">
      <alignment horizontal="left" vertical="center" wrapText="1"/>
      <protection locked="0"/>
    </xf>
    <xf numFmtId="49" fontId="21" fillId="4" borderId="14" xfId="2" applyNumberFormat="1" applyFont="1" applyFill="1" applyBorder="1" applyAlignment="1" applyProtection="1">
      <alignment horizontal="left" vertical="center" wrapText="1"/>
      <protection locked="0"/>
    </xf>
    <xf numFmtId="49" fontId="21" fillId="4" borderId="57" xfId="2" applyNumberFormat="1" applyFont="1" applyFill="1" applyBorder="1" applyAlignment="1" applyProtection="1">
      <alignment horizontal="left" vertical="center" wrapText="1"/>
      <protection locked="0"/>
    </xf>
    <xf numFmtId="0" fontId="3" fillId="4" borderId="1" xfId="1" applyFont="1" applyFill="1" applyBorder="1" applyAlignment="1" applyProtection="1">
      <alignment horizontal="left" vertical="center" wrapText="1"/>
      <protection locked="0"/>
    </xf>
    <xf numFmtId="49" fontId="21" fillId="4" borderId="10" xfId="2" applyNumberFormat="1" applyFont="1" applyFill="1" applyBorder="1" applyAlignment="1" applyProtection="1">
      <alignment horizontal="left" vertical="center" wrapText="1"/>
      <protection locked="0"/>
    </xf>
    <xf numFmtId="49" fontId="21" fillId="4" borderId="1" xfId="2" applyNumberFormat="1" applyFont="1" applyFill="1" applyBorder="1" applyAlignment="1" applyProtection="1">
      <alignment horizontal="left" vertical="center" wrapText="1"/>
      <protection locked="0"/>
    </xf>
    <xf numFmtId="2" fontId="70" fillId="8" borderId="18" xfId="7" applyNumberFormat="1" applyFont="1" applyFill="1" applyBorder="1" applyAlignment="1" applyProtection="1">
      <alignment horizontal="center" vertical="center" wrapText="1"/>
      <protection locked="0"/>
    </xf>
    <xf numFmtId="2" fontId="70" fillId="8" borderId="19" xfId="7" applyNumberFormat="1" applyFont="1" applyFill="1" applyBorder="1" applyAlignment="1" applyProtection="1">
      <alignment horizontal="center" vertical="center" wrapText="1"/>
      <protection locked="0"/>
    </xf>
    <xf numFmtId="2" fontId="70" fillId="8" borderId="20" xfId="7" applyNumberFormat="1" applyFont="1" applyFill="1" applyBorder="1" applyAlignment="1" applyProtection="1">
      <alignment horizontal="center" vertical="center" wrapText="1"/>
      <protection locked="0"/>
    </xf>
    <xf numFmtId="2" fontId="71" fillId="4" borderId="9" xfId="2" applyNumberFormat="1" applyFont="1" applyFill="1" applyBorder="1" applyAlignment="1" applyProtection="1">
      <alignment horizontal="center" vertical="center" wrapText="1"/>
      <protection locked="0"/>
    </xf>
    <xf numFmtId="2" fontId="71" fillId="4" borderId="3" xfId="2" applyNumberFormat="1" applyFont="1" applyFill="1" applyBorder="1" applyAlignment="1" applyProtection="1">
      <alignment horizontal="center" vertical="center" wrapText="1"/>
      <protection locked="0"/>
    </xf>
    <xf numFmtId="2" fontId="71" fillId="4" borderId="17" xfId="2" applyNumberFormat="1" applyFont="1" applyFill="1" applyBorder="1" applyAlignment="1" applyProtection="1">
      <alignment horizontal="center" vertical="center" wrapText="1"/>
      <protection locked="0"/>
    </xf>
    <xf numFmtId="2" fontId="70" fillId="4" borderId="45" xfId="2" applyNumberFormat="1" applyFont="1" applyFill="1" applyBorder="1" applyAlignment="1" applyProtection="1">
      <alignment horizontal="center" vertical="center" wrapText="1"/>
      <protection locked="0"/>
    </xf>
    <xf numFmtId="2" fontId="70" fillId="4" borderId="1" xfId="2" applyNumberFormat="1" applyFont="1" applyFill="1" applyBorder="1" applyAlignment="1" applyProtection="1">
      <alignment horizontal="center" vertical="center" wrapText="1"/>
      <protection locked="0"/>
    </xf>
    <xf numFmtId="2" fontId="70" fillId="4" borderId="46" xfId="2" applyNumberFormat="1" applyFont="1" applyFill="1" applyBorder="1" applyAlignment="1" applyProtection="1">
      <alignment horizontal="center" vertical="center" wrapText="1"/>
      <protection locked="0"/>
    </xf>
    <xf numFmtId="2" fontId="71" fillId="4" borderId="45" xfId="2" applyNumberFormat="1" applyFont="1" applyFill="1" applyBorder="1" applyAlignment="1" applyProtection="1">
      <alignment horizontal="center" vertical="center" wrapText="1"/>
      <protection locked="0"/>
    </xf>
    <xf numFmtId="2" fontId="71" fillId="4" borderId="1" xfId="2" applyNumberFormat="1" applyFont="1" applyFill="1" applyBorder="1" applyAlignment="1" applyProtection="1">
      <alignment horizontal="center" vertical="center" wrapText="1"/>
      <protection locked="0"/>
    </xf>
    <xf numFmtId="2" fontId="71" fillId="4" borderId="46" xfId="2" applyNumberFormat="1" applyFont="1" applyFill="1" applyBorder="1" applyAlignment="1" applyProtection="1">
      <alignment horizontal="center" vertical="center" wrapText="1"/>
      <protection locked="0"/>
    </xf>
    <xf numFmtId="49" fontId="21" fillId="8" borderId="7" xfId="2" applyNumberFormat="1" applyFont="1" applyFill="1" applyBorder="1" applyAlignment="1" applyProtection="1">
      <alignment horizontal="center" vertical="center" wrapText="1"/>
      <protection locked="0"/>
    </xf>
    <xf numFmtId="49" fontId="21" fillId="8" borderId="10" xfId="2" applyNumberFormat="1" applyFont="1" applyFill="1" applyBorder="1" applyAlignment="1" applyProtection="1">
      <alignment horizontal="center" vertical="center" wrapText="1"/>
      <protection locked="0"/>
    </xf>
    <xf numFmtId="49" fontId="21" fillId="8" borderId="12" xfId="2" applyNumberFormat="1" applyFont="1" applyFill="1" applyBorder="1" applyAlignment="1" applyProtection="1">
      <alignment horizontal="center" vertical="center" wrapText="1"/>
      <protection locked="0"/>
    </xf>
    <xf numFmtId="49" fontId="21" fillId="8" borderId="50" xfId="2" applyNumberFormat="1" applyFont="1" applyFill="1" applyBorder="1" applyAlignment="1" applyProtection="1">
      <alignment horizontal="center" vertical="center" wrapText="1"/>
      <protection locked="0"/>
    </xf>
    <xf numFmtId="49" fontId="21" fillId="8" borderId="0" xfId="2" applyNumberFormat="1" applyFont="1" applyFill="1" applyBorder="1" applyAlignment="1" applyProtection="1">
      <alignment horizontal="center" vertical="center" wrapText="1"/>
      <protection locked="0"/>
    </xf>
    <xf numFmtId="49" fontId="21" fillId="8" borderId="51" xfId="2" applyNumberFormat="1" applyFont="1" applyFill="1" applyBorder="1" applyAlignment="1" applyProtection="1">
      <alignment horizontal="center" vertical="center" wrapText="1"/>
      <protection locked="0"/>
    </xf>
    <xf numFmtId="49" fontId="21" fillId="8" borderId="5" xfId="2" applyNumberFormat="1" applyFont="1" applyFill="1" applyBorder="1" applyAlignment="1" applyProtection="1">
      <alignment horizontal="center" vertical="center" wrapText="1"/>
      <protection locked="0"/>
    </xf>
    <xf numFmtId="49" fontId="21" fillId="8" borderId="6" xfId="2" applyNumberFormat="1" applyFont="1" applyFill="1" applyBorder="1" applyAlignment="1" applyProtection="1">
      <alignment horizontal="center" vertical="center" wrapText="1"/>
      <protection locked="0"/>
    </xf>
    <xf numFmtId="49" fontId="21" fillId="8" borderId="60" xfId="2" applyNumberFormat="1" applyFont="1" applyFill="1" applyBorder="1" applyAlignment="1" applyProtection="1">
      <alignment horizontal="center" vertical="center" wrapText="1"/>
      <protection locked="0"/>
    </xf>
    <xf numFmtId="49" fontId="27" fillId="8" borderId="5" xfId="2" applyNumberFormat="1" applyFont="1" applyFill="1" applyBorder="1" applyAlignment="1" applyProtection="1">
      <alignment horizontal="center" vertical="center" wrapText="1"/>
      <protection locked="0"/>
    </xf>
    <xf numFmtId="49" fontId="27" fillId="8" borderId="60" xfId="2" applyNumberFormat="1" applyFont="1" applyFill="1" applyBorder="1" applyAlignment="1" applyProtection="1">
      <alignment horizontal="center" vertical="center" wrapText="1"/>
      <protection locked="0"/>
    </xf>
    <xf numFmtId="49" fontId="51" fillId="8" borderId="32" xfId="2" applyNumberFormat="1" applyFont="1" applyFill="1" applyBorder="1" applyAlignment="1" applyProtection="1">
      <alignment horizontal="center" vertical="top" wrapText="1"/>
      <protection locked="0"/>
    </xf>
    <xf numFmtId="49" fontId="51" fillId="8" borderId="36" xfId="2" applyNumberFormat="1" applyFont="1" applyFill="1" applyBorder="1" applyAlignment="1" applyProtection="1">
      <alignment horizontal="center" vertical="top" wrapText="1"/>
      <protection locked="0"/>
    </xf>
    <xf numFmtId="49" fontId="51" fillId="8" borderId="50" xfId="2" applyNumberFormat="1" applyFont="1" applyFill="1" applyBorder="1" applyAlignment="1" applyProtection="1">
      <alignment horizontal="center" vertical="top" wrapText="1"/>
      <protection locked="0"/>
    </xf>
    <xf numFmtId="49" fontId="51" fillId="8" borderId="24" xfId="2" applyNumberFormat="1" applyFont="1" applyFill="1" applyBorder="1" applyAlignment="1" applyProtection="1">
      <alignment horizontal="center" vertical="top" wrapText="1"/>
      <protection locked="0"/>
    </xf>
    <xf numFmtId="49" fontId="51" fillId="8" borderId="0" xfId="2" applyNumberFormat="1" applyFont="1" applyFill="1" applyBorder="1" applyAlignment="1" applyProtection="1">
      <alignment horizontal="center" vertical="top" wrapText="1"/>
      <protection locked="0"/>
    </xf>
    <xf numFmtId="49" fontId="51" fillId="8" borderId="25" xfId="2" applyNumberFormat="1" applyFont="1" applyFill="1" applyBorder="1" applyAlignment="1" applyProtection="1">
      <alignment horizontal="center" vertical="top" wrapText="1"/>
      <protection locked="0"/>
    </xf>
    <xf numFmtId="0" fontId="51" fillId="8" borderId="32" xfId="0" applyFont="1" applyFill="1" applyBorder="1" applyAlignment="1">
      <alignment horizontal="center" vertical="top" wrapText="1"/>
    </xf>
    <xf numFmtId="0" fontId="51" fillId="8" borderId="50" xfId="0" applyFont="1" applyFill="1" applyBorder="1" applyAlignment="1">
      <alignment horizontal="center" vertical="top" wrapText="1"/>
    </xf>
    <xf numFmtId="0" fontId="51" fillId="8" borderId="36" xfId="0" applyFont="1" applyFill="1" applyBorder="1" applyAlignment="1">
      <alignment horizontal="center" vertical="top" wrapText="1"/>
    </xf>
    <xf numFmtId="0" fontId="51" fillId="8" borderId="0" xfId="0" applyFont="1" applyFill="1" applyBorder="1" applyAlignment="1">
      <alignment horizontal="center" vertical="top" wrapText="1"/>
    </xf>
    <xf numFmtId="0" fontId="51" fillId="8" borderId="5" xfId="0" applyFont="1" applyFill="1" applyBorder="1" applyAlignment="1">
      <alignment horizontal="center" vertical="center" wrapText="1"/>
    </xf>
    <xf numFmtId="0" fontId="51" fillId="8" borderId="6" xfId="0" applyFont="1" applyFill="1" applyBorder="1" applyAlignment="1">
      <alignment horizontal="center" vertical="center" wrapText="1"/>
    </xf>
    <xf numFmtId="0" fontId="3" fillId="9" borderId="1" xfId="1" applyFont="1" applyFill="1" applyBorder="1" applyAlignment="1" applyProtection="1">
      <alignment horizontal="left" vertical="center" wrapText="1"/>
      <protection locked="0"/>
    </xf>
    <xf numFmtId="0" fontId="3" fillId="8" borderId="71" xfId="0" applyFont="1" applyFill="1" applyBorder="1" applyAlignment="1">
      <alignment horizontal="center" vertical="center" wrapText="1"/>
    </xf>
    <xf numFmtId="0" fontId="3" fillId="6" borderId="76" xfId="0" applyFont="1" applyFill="1" applyBorder="1" applyAlignment="1" applyProtection="1">
      <alignment horizontal="left" vertical="center" wrapText="1"/>
      <protection locked="0"/>
    </xf>
    <xf numFmtId="0" fontId="3" fillId="6" borderId="44" xfId="0" applyFont="1" applyFill="1" applyBorder="1" applyAlignment="1" applyProtection="1">
      <alignment horizontal="left" vertical="center" wrapText="1"/>
      <protection locked="0"/>
    </xf>
    <xf numFmtId="49" fontId="21" fillId="0" borderId="14" xfId="2" applyNumberFormat="1" applyFont="1" applyFill="1" applyBorder="1" applyAlignment="1" applyProtection="1">
      <alignment horizontal="left" vertical="center" wrapText="1"/>
      <protection locked="0"/>
    </xf>
    <xf numFmtId="49" fontId="21" fillId="0" borderId="57" xfId="2" applyNumberFormat="1" applyFont="1" applyFill="1" applyBorder="1" applyAlignment="1" applyProtection="1">
      <alignment horizontal="left" vertical="center" wrapText="1"/>
      <protection locked="0"/>
    </xf>
    <xf numFmtId="0" fontId="3" fillId="9" borderId="46" xfId="1" applyFont="1" applyFill="1" applyBorder="1" applyAlignment="1" applyProtection="1">
      <alignment horizontal="left" vertical="center" wrapText="1"/>
      <protection locked="0"/>
    </xf>
    <xf numFmtId="0" fontId="21" fillId="0" borderId="5"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60" xfId="0" applyFont="1" applyFill="1" applyBorder="1" applyAlignment="1">
      <alignment horizontal="center" vertical="center" wrapText="1"/>
    </xf>
    <xf numFmtId="49" fontId="21" fillId="0" borderId="37" xfId="2" applyNumberFormat="1" applyFont="1" applyFill="1" applyBorder="1" applyAlignment="1" applyProtection="1">
      <alignment horizontal="center" vertical="center" wrapText="1"/>
      <protection locked="0"/>
    </xf>
    <xf numFmtId="49" fontId="21" fillId="0" borderId="38" xfId="2" applyNumberFormat="1" applyFont="1" applyFill="1" applyBorder="1" applyAlignment="1" applyProtection="1">
      <alignment horizontal="center" vertical="center" wrapText="1"/>
      <protection locked="0"/>
    </xf>
    <xf numFmtId="49" fontId="21" fillId="0" borderId="51" xfId="2" applyNumberFormat="1" applyFont="1" applyFill="1" applyBorder="1" applyAlignment="1" applyProtection="1">
      <alignment horizontal="center" vertical="center" wrapText="1"/>
      <protection locked="0"/>
    </xf>
    <xf numFmtId="0" fontId="21" fillId="0" borderId="32"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4" borderId="32"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4" borderId="37" xfId="0" applyFont="1" applyFill="1" applyBorder="1" applyAlignment="1">
      <alignment horizontal="center" vertical="center" wrapText="1"/>
    </xf>
    <xf numFmtId="0" fontId="21" fillId="4" borderId="38" xfId="0" applyFont="1" applyFill="1" applyBorder="1" applyAlignment="1">
      <alignment horizontal="center" vertical="center" wrapText="1"/>
    </xf>
    <xf numFmtId="49" fontId="21" fillId="4" borderId="5" xfId="2" applyNumberFormat="1" applyFont="1" applyFill="1" applyBorder="1" applyAlignment="1" applyProtection="1">
      <alignment horizontal="center" vertical="center" wrapText="1"/>
      <protection locked="0"/>
    </xf>
    <xf numFmtId="49" fontId="21" fillId="4" borderId="60" xfId="2" applyNumberFormat="1" applyFont="1" applyFill="1" applyBorder="1" applyAlignment="1" applyProtection="1">
      <alignment horizontal="center" vertical="center" wrapText="1"/>
      <protection locked="0"/>
    </xf>
    <xf numFmtId="0" fontId="29" fillId="0" borderId="0" xfId="0" applyFont="1" applyFill="1" applyAlignment="1">
      <alignment horizontal="center" wrapText="1"/>
    </xf>
    <xf numFmtId="0" fontId="29" fillId="0" borderId="50" xfId="0" applyFont="1" applyFill="1" applyBorder="1" applyAlignment="1">
      <alignment horizontal="left"/>
    </xf>
    <xf numFmtId="0" fontId="29" fillId="0" borderId="0" xfId="0" applyFont="1" applyFill="1" applyAlignment="1">
      <alignment horizontal="left" vertical="top" wrapText="1"/>
    </xf>
    <xf numFmtId="0" fontId="3" fillId="0" borderId="3"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0" fontId="21" fillId="8" borderId="32" xfId="0" applyFont="1" applyFill="1" applyBorder="1" applyAlignment="1">
      <alignment horizontal="center" vertical="center" wrapText="1"/>
    </xf>
    <xf numFmtId="0" fontId="21" fillId="8" borderId="24" xfId="0" applyFont="1" applyFill="1" applyBorder="1" applyAlignment="1">
      <alignment horizontal="center" vertical="center" wrapText="1"/>
    </xf>
    <xf numFmtId="0" fontId="3" fillId="6" borderId="62" xfId="0" applyFont="1" applyFill="1" applyBorder="1" applyAlignment="1" applyProtection="1">
      <alignment horizontal="center" vertical="center" wrapText="1"/>
      <protection locked="0"/>
    </xf>
    <xf numFmtId="0" fontId="3" fillId="6" borderId="29" xfId="0" applyFont="1" applyFill="1" applyBorder="1" applyAlignment="1" applyProtection="1">
      <alignment horizontal="center" vertical="center" wrapText="1"/>
      <protection locked="0"/>
    </xf>
    <xf numFmtId="0" fontId="3" fillId="6" borderId="4" xfId="0" applyFont="1" applyFill="1" applyBorder="1" applyAlignment="1" applyProtection="1">
      <alignment horizontal="left" vertical="center" wrapText="1"/>
      <protection locked="0"/>
    </xf>
    <xf numFmtId="0" fontId="29" fillId="0" borderId="0" xfId="0" applyFont="1" applyFill="1" applyAlignment="1">
      <alignment horizontal="left"/>
    </xf>
    <xf numFmtId="0" fontId="13" fillId="8" borderId="32" xfId="0" applyFont="1" applyFill="1" applyBorder="1" applyAlignment="1">
      <alignment horizontal="center" vertical="center" wrapText="1"/>
    </xf>
    <xf numFmtId="0" fontId="13" fillId="8" borderId="24" xfId="0" applyFont="1" applyFill="1" applyBorder="1" applyAlignment="1">
      <alignment horizontal="center" vertical="center" wrapText="1"/>
    </xf>
    <xf numFmtId="0" fontId="13" fillId="8" borderId="36" xfId="0" applyFont="1" applyFill="1" applyBorder="1" applyAlignment="1">
      <alignment horizontal="center" vertical="center" wrapText="1"/>
    </xf>
    <xf numFmtId="0" fontId="13" fillId="8" borderId="25" xfId="0" applyFont="1" applyFill="1" applyBorder="1" applyAlignment="1">
      <alignment horizontal="center" vertical="center" wrapText="1"/>
    </xf>
    <xf numFmtId="0" fontId="21" fillId="8" borderId="56" xfId="0" applyFont="1" applyFill="1" applyBorder="1" applyAlignment="1">
      <alignment horizontal="center" vertical="center" wrapText="1"/>
    </xf>
    <xf numFmtId="0" fontId="21" fillId="8" borderId="66" xfId="0" applyFont="1" applyFill="1" applyBorder="1" applyAlignment="1">
      <alignment horizontal="center" vertical="center" wrapText="1"/>
    </xf>
    <xf numFmtId="49" fontId="21" fillId="8" borderId="32" xfId="2" applyNumberFormat="1" applyFont="1" applyFill="1" applyBorder="1" applyAlignment="1" applyProtection="1">
      <alignment horizontal="center" vertical="center" wrapText="1"/>
      <protection locked="0"/>
    </xf>
    <xf numFmtId="49" fontId="21" fillId="8" borderId="37" xfId="2" applyNumberFormat="1" applyFont="1" applyFill="1" applyBorder="1" applyAlignment="1" applyProtection="1">
      <alignment horizontal="center" vertical="center" wrapText="1"/>
      <protection locked="0"/>
    </xf>
    <xf numFmtId="49" fontId="21" fillId="8" borderId="66" xfId="2" applyNumberFormat="1" applyFont="1" applyFill="1" applyBorder="1" applyAlignment="1" applyProtection="1">
      <alignment horizontal="center" vertical="center" wrapText="1"/>
      <protection locked="0"/>
    </xf>
    <xf numFmtId="49" fontId="21" fillId="8" borderId="40" xfId="2" applyNumberFormat="1" applyFont="1" applyFill="1" applyBorder="1" applyAlignment="1" applyProtection="1">
      <alignment horizontal="center" vertical="center" wrapText="1"/>
      <protection locked="0"/>
    </xf>
    <xf numFmtId="49" fontId="13" fillId="0" borderId="32" xfId="2" applyNumberFormat="1" applyFont="1" applyFill="1" applyBorder="1" applyAlignment="1" applyProtection="1">
      <alignment horizontal="center" vertical="center" wrapText="1"/>
      <protection locked="0"/>
    </xf>
    <xf numFmtId="49" fontId="13" fillId="0" borderId="50" xfId="2" applyNumberFormat="1" applyFont="1" applyFill="1" applyBorder="1" applyAlignment="1" applyProtection="1">
      <alignment horizontal="center" vertical="center" wrapText="1"/>
      <protection locked="0"/>
    </xf>
    <xf numFmtId="49" fontId="13" fillId="0" borderId="24" xfId="2" applyNumberFormat="1" applyFont="1" applyFill="1" applyBorder="1" applyAlignment="1" applyProtection="1">
      <alignment horizontal="center" vertical="center" wrapText="1"/>
      <protection locked="0"/>
    </xf>
    <xf numFmtId="49" fontId="13" fillId="0" borderId="36" xfId="2" applyNumberFormat="1" applyFont="1" applyFill="1" applyBorder="1" applyAlignment="1" applyProtection="1">
      <alignment horizontal="center" vertical="center" wrapText="1"/>
      <protection locked="0"/>
    </xf>
    <xf numFmtId="49" fontId="13" fillId="0" borderId="0" xfId="2" applyNumberFormat="1" applyFont="1" applyFill="1" applyBorder="1" applyAlignment="1" applyProtection="1">
      <alignment horizontal="center" vertical="center" wrapText="1"/>
      <protection locked="0"/>
    </xf>
    <xf numFmtId="49" fontId="13" fillId="0" borderId="25" xfId="2" applyNumberFormat="1" applyFont="1" applyFill="1" applyBorder="1" applyAlignment="1" applyProtection="1">
      <alignment horizontal="center" vertical="center" wrapText="1"/>
      <protection locked="0"/>
    </xf>
    <xf numFmtId="0" fontId="13" fillId="0" borderId="36" xfId="0" applyFont="1" applyFill="1" applyBorder="1" applyAlignment="1">
      <alignment horizontal="center" vertical="center" wrapText="1"/>
    </xf>
    <xf numFmtId="0" fontId="13" fillId="0" borderId="0" xfId="0" applyFont="1" applyFill="1" applyBorder="1" applyAlignment="1">
      <alignment horizontal="center" vertical="center" wrapText="1"/>
    </xf>
    <xf numFmtId="49" fontId="39" fillId="0" borderId="5" xfId="2" applyNumberFormat="1" applyFont="1" applyFill="1" applyBorder="1" applyAlignment="1" applyProtection="1">
      <alignment horizontal="center" vertical="center" wrapText="1"/>
      <protection locked="0"/>
    </xf>
    <xf numFmtId="49" fontId="39" fillId="0" borderId="6" xfId="2" applyNumberFormat="1" applyFont="1" applyFill="1" applyBorder="1" applyAlignment="1" applyProtection="1">
      <alignment horizontal="center" vertical="center" wrapText="1"/>
      <protection locked="0"/>
    </xf>
    <xf numFmtId="49" fontId="39" fillId="0" borderId="60" xfId="2" applyNumberFormat="1" applyFont="1" applyFill="1" applyBorder="1" applyAlignment="1" applyProtection="1">
      <alignment horizontal="center" vertical="center" wrapText="1"/>
      <protection locked="0"/>
    </xf>
    <xf numFmtId="0" fontId="3" fillId="6" borderId="10" xfId="0" applyFont="1" applyFill="1" applyBorder="1" applyAlignment="1" applyProtection="1">
      <alignment vertical="center" wrapText="1"/>
      <protection locked="0"/>
    </xf>
    <xf numFmtId="0" fontId="3" fillId="6" borderId="12" xfId="0" applyFont="1" applyFill="1" applyBorder="1" applyAlignment="1" applyProtection="1">
      <alignment vertical="center" wrapText="1"/>
      <protection locked="0"/>
    </xf>
    <xf numFmtId="0" fontId="3" fillId="6" borderId="13" xfId="0" applyFont="1" applyFill="1" applyBorder="1" applyAlignment="1" applyProtection="1">
      <alignment vertical="center" wrapText="1"/>
      <protection locked="0"/>
    </xf>
    <xf numFmtId="0" fontId="3" fillId="0" borderId="10" xfId="0" applyFont="1" applyFill="1" applyBorder="1" applyAlignment="1" applyProtection="1">
      <alignment vertical="center" wrapText="1"/>
      <protection locked="0"/>
    </xf>
    <xf numFmtId="0" fontId="3" fillId="0" borderId="22" xfId="0" applyFont="1" applyFill="1" applyBorder="1" applyAlignment="1" applyProtection="1">
      <alignment vertical="center" wrapText="1"/>
      <protection locked="0"/>
    </xf>
    <xf numFmtId="0" fontId="3" fillId="0" borderId="42"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3" xfId="0" applyFont="1" applyFill="1" applyBorder="1" applyAlignment="1" applyProtection="1">
      <alignment horizontal="left" vertical="center" wrapText="1"/>
      <protection locked="0"/>
    </xf>
    <xf numFmtId="49" fontId="33" fillId="4" borderId="5" xfId="2" applyNumberFormat="1" applyFont="1" applyFill="1" applyBorder="1" applyAlignment="1" applyProtection="1">
      <alignment horizontal="center" vertical="center" wrapText="1"/>
      <protection locked="0"/>
    </xf>
    <xf numFmtId="49" fontId="33" fillId="4" borderId="60" xfId="2" applyNumberFormat="1" applyFont="1" applyFill="1" applyBorder="1" applyAlignment="1" applyProtection="1">
      <alignment horizontal="center" vertical="center" wrapText="1"/>
      <protection locked="0"/>
    </xf>
    <xf numFmtId="0" fontId="21" fillId="6" borderId="36" xfId="0" applyFont="1" applyFill="1" applyBorder="1" applyAlignment="1" applyProtection="1">
      <alignment horizontal="left" vertical="center" wrapText="1"/>
      <protection locked="0"/>
    </xf>
    <xf numFmtId="0" fontId="21" fillId="6" borderId="35" xfId="0" applyFont="1" applyFill="1" applyBorder="1" applyAlignment="1" applyProtection="1">
      <alignment horizontal="left" vertical="center" wrapText="1"/>
      <protection locked="0"/>
    </xf>
    <xf numFmtId="49" fontId="27" fillId="0" borderId="6" xfId="2" applyNumberFormat="1" applyFont="1" applyFill="1" applyBorder="1" applyAlignment="1" applyProtection="1">
      <alignment horizontal="center" vertical="center" wrapText="1"/>
      <protection locked="0"/>
    </xf>
    <xf numFmtId="49" fontId="39" fillId="0" borderId="32" xfId="2" applyNumberFormat="1" applyFont="1" applyFill="1" applyBorder="1" applyAlignment="1" applyProtection="1">
      <alignment horizontal="center" vertical="center" wrapText="1"/>
      <protection locked="0"/>
    </xf>
    <xf numFmtId="49" fontId="39" fillId="0" borderId="24" xfId="2" applyNumberFormat="1" applyFont="1" applyFill="1" applyBorder="1" applyAlignment="1" applyProtection="1">
      <alignment horizontal="center" vertical="center" wrapText="1"/>
      <protection locked="0"/>
    </xf>
    <xf numFmtId="49" fontId="39" fillId="0" borderId="36" xfId="2" applyNumberFormat="1" applyFont="1" applyFill="1" applyBorder="1" applyAlignment="1" applyProtection="1">
      <alignment horizontal="center" vertical="center" wrapText="1"/>
      <protection locked="0"/>
    </xf>
    <xf numFmtId="49" fontId="39" fillId="0" borderId="25" xfId="2" applyNumberFormat="1" applyFont="1" applyFill="1" applyBorder="1" applyAlignment="1" applyProtection="1">
      <alignment horizontal="center" vertical="center" wrapText="1"/>
      <protection locked="0"/>
    </xf>
    <xf numFmtId="49" fontId="39" fillId="0" borderId="37" xfId="2" applyNumberFormat="1" applyFont="1" applyFill="1" applyBorder="1" applyAlignment="1" applyProtection="1">
      <alignment horizontal="center" vertical="center" wrapText="1"/>
      <protection locked="0"/>
    </xf>
    <xf numFmtId="49" fontId="39" fillId="0" borderId="38" xfId="2" applyNumberFormat="1" applyFont="1" applyFill="1" applyBorder="1" applyAlignment="1" applyProtection="1">
      <alignment horizontal="center" vertical="center" wrapText="1"/>
      <protection locked="0"/>
    </xf>
    <xf numFmtId="49" fontId="13" fillId="0" borderId="37" xfId="2" applyNumberFormat="1" applyFont="1" applyFill="1" applyBorder="1" applyAlignment="1" applyProtection="1">
      <alignment horizontal="center" vertical="center" wrapText="1"/>
      <protection locked="0"/>
    </xf>
    <xf numFmtId="49" fontId="13" fillId="0" borderId="51" xfId="2" applyNumberFormat="1" applyFont="1" applyFill="1" applyBorder="1" applyAlignment="1" applyProtection="1">
      <alignment horizontal="center" vertical="center" wrapText="1"/>
      <protection locked="0"/>
    </xf>
    <xf numFmtId="49" fontId="13" fillId="0" borderId="38" xfId="2" applyNumberFormat="1" applyFont="1" applyFill="1" applyBorder="1" applyAlignment="1" applyProtection="1">
      <alignment horizontal="center" vertical="center" wrapText="1"/>
      <protection locked="0"/>
    </xf>
    <xf numFmtId="0" fontId="21" fillId="0" borderId="36"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4" borderId="36" xfId="0" applyFont="1" applyFill="1" applyBorder="1" applyAlignment="1">
      <alignment horizontal="center" vertical="center" wrapText="1"/>
    </xf>
    <xf numFmtId="0" fontId="21" fillId="4" borderId="25" xfId="0" applyFont="1" applyFill="1" applyBorder="1" applyAlignment="1">
      <alignment horizontal="center" vertical="center" wrapText="1"/>
    </xf>
    <xf numFmtId="0" fontId="33" fillId="4" borderId="14" xfId="0" applyFont="1" applyFill="1" applyBorder="1" applyAlignment="1">
      <alignment horizontal="center" vertical="center" wrapText="1"/>
    </xf>
    <xf numFmtId="0" fontId="33" fillId="4" borderId="21" xfId="0" applyFont="1" applyFill="1" applyBorder="1" applyAlignment="1">
      <alignment horizontal="center" vertical="center" wrapText="1"/>
    </xf>
    <xf numFmtId="0" fontId="29" fillId="0" borderId="0" xfId="0" applyFont="1" applyFill="1" applyAlignment="1">
      <alignment horizontal="center" vertical="center" wrapText="1"/>
    </xf>
    <xf numFmtId="0" fontId="6" fillId="0" borderId="39" xfId="0" applyFont="1" applyBorder="1" applyAlignment="1">
      <alignment vertical="center" wrapText="1"/>
    </xf>
    <xf numFmtId="0" fontId="11" fillId="0" borderId="10" xfId="0" applyFont="1" applyFill="1" applyBorder="1" applyAlignment="1" applyProtection="1">
      <alignment horizontal="left" vertical="center" wrapText="1"/>
      <protection locked="0"/>
    </xf>
    <xf numFmtId="0" fontId="11" fillId="0" borderId="22" xfId="0" applyFont="1" applyFill="1" applyBorder="1" applyAlignment="1" applyProtection="1">
      <alignment horizontal="left" vertical="center" wrapText="1"/>
      <protection locked="0"/>
    </xf>
    <xf numFmtId="0" fontId="11" fillId="0" borderId="56" xfId="0" applyFont="1" applyFill="1" applyBorder="1" applyAlignment="1" applyProtection="1">
      <alignment horizontal="center" vertical="center" wrapText="1"/>
      <protection locked="0"/>
    </xf>
    <xf numFmtId="0" fontId="11" fillId="0" borderId="43"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left" vertical="center" wrapText="1"/>
      <protection locked="0"/>
    </xf>
    <xf numFmtId="0" fontId="11" fillId="0" borderId="13" xfId="0" applyFont="1" applyFill="1" applyBorder="1" applyAlignment="1" applyProtection="1">
      <alignment horizontal="left" vertical="center" wrapText="1"/>
      <protection locked="0"/>
    </xf>
    <xf numFmtId="0" fontId="11" fillId="7" borderId="10" xfId="0" applyFont="1" applyFill="1" applyBorder="1" applyAlignment="1" applyProtection="1">
      <alignment horizontal="left" vertical="center" wrapText="1"/>
      <protection locked="0"/>
    </xf>
    <xf numFmtId="0" fontId="11" fillId="7" borderId="22" xfId="0" applyFont="1" applyFill="1" applyBorder="1" applyAlignment="1" applyProtection="1">
      <alignment horizontal="left" vertical="center" wrapText="1"/>
      <protection locked="0"/>
    </xf>
    <xf numFmtId="0" fontId="11" fillId="7" borderId="15" xfId="0" applyFont="1" applyFill="1" applyBorder="1" applyAlignment="1" applyProtection="1">
      <alignment horizontal="left" vertical="center" wrapText="1"/>
      <protection locked="0"/>
    </xf>
    <xf numFmtId="0" fontId="11" fillId="7" borderId="23" xfId="0" applyFont="1" applyFill="1" applyBorder="1" applyAlignment="1" applyProtection="1">
      <alignment horizontal="left" vertical="center" wrapText="1"/>
      <protection locked="0"/>
    </xf>
  </cellXfs>
  <cellStyles count="8">
    <cellStyle name="s1009" xfId="5"/>
    <cellStyle name="s1039" xfId="4"/>
    <cellStyle name="s1272" xfId="3"/>
    <cellStyle name="s225 2" xfId="6"/>
    <cellStyle name="Обычный" xfId="0" builtinId="0"/>
    <cellStyle name="Обычный_Kom kompleks" xfId="2"/>
    <cellStyle name="Обычный_свод ТС (24_01_2008)" xfId="1"/>
    <cellStyle name="Процентный" xfId="7" builtinId="5"/>
  </cellStyles>
  <dxfs count="0"/>
  <tableStyles count="0" defaultTableStyle="TableStyleMedium2" defaultPivotStyle="PivotStyleLight16"/>
  <colors>
    <mruColors>
      <color rgb="FFEDF3E1"/>
      <color rgb="FFFFE8D5"/>
      <color rgb="FFD5F2FF"/>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MSK\&#1042;&#1054;&#1047;&#1056;&#1040;&#1046;&#1045;&#1053;&#1048;&#1071;%20&#1043;&#1059;&#1055;\&#1058;&#1072;&#1073;&#1083;&#1080;&#1094;&#1072;%20&#1080;&#1090;&#1086;&#1075;&#1086;&#1074;-2026%20(&#1087;&#1086;&#1089;&#1083;)&#1082;%20&#1074;&#1086;&#1079;&#1088;&#1072;&#1078;&#1077;&#1085;&#1080;&#1103;&#1084;%20&#1085;&#1072;&#10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ст предзагрузки"/>
      <sheetName val="Настройка списков"/>
      <sheetName val="Общие настройки"/>
      <sheetName val="Настройки для формул"/>
      <sheetName val="fmls_translate_result"/>
      <sheetName val="testPreloadResult"/>
      <sheetName val="ПО_нас"/>
      <sheetName val="Потери"/>
      <sheetName val="Отпуск воды"/>
      <sheetName val="Баланс ПП"/>
      <sheetName val="Баланс ПП МО"/>
      <sheetName val="Оборудование"/>
      <sheetName val="Сети"/>
      <sheetName val="Объемы по методике"/>
      <sheetName val="Тарифы по периодам"/>
      <sheetName val="ОТЧЕТ"/>
      <sheetName val="Лист1"/>
      <sheetName val="Сырье и материалы"/>
      <sheetName val="Check"/>
      <sheetName val="Формулы"/>
      <sheetName val="tech"/>
      <sheetName val="Тарифная сетка"/>
      <sheetName val="Коэффициент невыходов"/>
      <sheetName val="Бесхоз"/>
      <sheetName val="Лист4"/>
      <sheetName val="Столбцы"/>
      <sheetName val="preloadProcs"/>
      <sheetName val="Корр по факту"/>
      <sheetName val="Корр по периодам"/>
      <sheetName val="ДПР"/>
      <sheetName val="Факт ПП"/>
      <sheetName val="Концессия"/>
      <sheetName val="Амортизация (аналог)"/>
      <sheetName val="Расчет тарифа (аналог)"/>
      <sheetName val="Расчет МЭОР"/>
      <sheetName val="БПр_ВС_ФАС"/>
      <sheetName val="БТр_ВС_ФАС"/>
      <sheetName val="БТр_ВО_ФАС"/>
      <sheetName val="TECHSHEET"/>
      <sheetName val="ТМ1"/>
      <sheetName val="ТМ2"/>
      <sheetName val="ТН ФАС"/>
      <sheetName val="ATTACH_DOC"/>
      <sheetName val="Столбцы отображение"/>
      <sheetName val="TECH_VERTICAL"/>
      <sheetName val="REESTR_ORG"/>
      <sheetName val="Справочник ВД"/>
      <sheetName val="Списки"/>
      <sheetName val="Новые списки"/>
      <sheetName val="REESTR_AREA"/>
      <sheetName val="LIST_DPR"/>
      <sheetName val="REESTR_OBJ_VS"/>
      <sheetName val="REESTR_OBJ_VO"/>
      <sheetName val="REESTR_TARIFF"/>
      <sheetName val="REESTR_MO"/>
      <sheetName val="SheetInfo"/>
      <sheetName val="Информация"/>
      <sheetName val="Лист3"/>
      <sheetName val="autocheck"/>
      <sheetName val="Лист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6">
          <cell r="N36">
            <v>3247492.6766264816</v>
          </cell>
          <cell r="AJ36">
            <v>5300464.576127748</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41C9F"/>
    <pageSetUpPr fitToPage="1"/>
  </sheetPr>
  <dimension ref="A1:I30"/>
  <sheetViews>
    <sheetView view="pageBreakPreview" zoomScale="70" zoomScaleNormal="100" zoomScaleSheetLayoutView="70" workbookViewId="0">
      <selection activeCell="O11" sqref="O11"/>
    </sheetView>
  </sheetViews>
  <sheetFormatPr defaultRowHeight="15" x14ac:dyDescent="0.25"/>
  <cols>
    <col min="1" max="1" width="6.140625" customWidth="1"/>
    <col min="2" max="2" width="32.5703125" style="1" customWidth="1"/>
    <col min="3" max="3" width="34.85546875" style="1" customWidth="1"/>
    <col min="4" max="7" width="15.85546875" style="1" customWidth="1"/>
    <col min="8" max="8" width="15" style="1" customWidth="1"/>
  </cols>
  <sheetData>
    <row r="1" spans="1:9" ht="127.5" customHeight="1" thickBot="1" x14ac:dyDescent="0.3">
      <c r="A1" s="573" t="s">
        <v>67</v>
      </c>
      <c r="B1" s="573"/>
      <c r="C1" s="573"/>
      <c r="D1" s="573"/>
      <c r="E1" s="573"/>
      <c r="F1" s="573"/>
      <c r="G1" s="573"/>
      <c r="H1" s="7"/>
    </row>
    <row r="2" spans="1:9" ht="59.25" customHeight="1" x14ac:dyDescent="0.25">
      <c r="A2" s="580" t="s">
        <v>0</v>
      </c>
      <c r="B2" s="566" t="s">
        <v>62</v>
      </c>
      <c r="C2" s="567"/>
      <c r="D2" s="574" t="s">
        <v>48</v>
      </c>
      <c r="E2" s="575"/>
      <c r="F2" s="574" t="s">
        <v>49</v>
      </c>
      <c r="G2" s="575"/>
      <c r="H2" s="9" t="s">
        <v>54</v>
      </c>
    </row>
    <row r="3" spans="1:9" ht="27" customHeight="1" x14ac:dyDescent="0.25">
      <c r="A3" s="581"/>
      <c r="B3" s="568"/>
      <c r="C3" s="569"/>
      <c r="D3" s="578" t="s">
        <v>1</v>
      </c>
      <c r="E3" s="579"/>
      <c r="F3" s="576" t="s">
        <v>1</v>
      </c>
      <c r="G3" s="577"/>
      <c r="H3" s="10"/>
    </row>
    <row r="4" spans="1:9" ht="18.75" x14ac:dyDescent="0.25">
      <c r="A4" s="581"/>
      <c r="B4" s="568"/>
      <c r="C4" s="569"/>
      <c r="D4" s="576" t="s">
        <v>50</v>
      </c>
      <c r="E4" s="577"/>
      <c r="F4" s="576" t="s">
        <v>51</v>
      </c>
      <c r="G4" s="577"/>
      <c r="H4" s="13"/>
    </row>
    <row r="5" spans="1:9" ht="28.5" customHeight="1" thickBot="1" x14ac:dyDescent="0.3">
      <c r="A5" s="582"/>
      <c r="B5" s="570"/>
      <c r="C5" s="571"/>
      <c r="D5" s="12" t="s">
        <v>2</v>
      </c>
      <c r="E5" s="11" t="s">
        <v>3</v>
      </c>
      <c r="F5" s="12" t="s">
        <v>2</v>
      </c>
      <c r="G5" s="11" t="s">
        <v>3</v>
      </c>
      <c r="H5" s="14" t="s">
        <v>53</v>
      </c>
    </row>
    <row r="6" spans="1:9" s="2" customFormat="1" ht="51" customHeight="1" x14ac:dyDescent="0.25">
      <c r="A6" s="44" t="s">
        <v>4</v>
      </c>
      <c r="B6" s="564" t="s">
        <v>5</v>
      </c>
      <c r="C6" s="45" t="s">
        <v>55</v>
      </c>
      <c r="D6" s="34">
        <v>24.56</v>
      </c>
      <c r="E6" s="25">
        <f>D6*1.2</f>
        <v>29.471999999999998</v>
      </c>
      <c r="F6" s="47">
        <v>28.11</v>
      </c>
      <c r="G6" s="48">
        <f>F6*1.2</f>
        <v>33.731999999999999</v>
      </c>
      <c r="H6" s="27">
        <f>ROUND(G6/E6*100,1)</f>
        <v>114.5</v>
      </c>
    </row>
    <row r="7" spans="1:9" s="2" customFormat="1" ht="66.75" customHeight="1" thickBot="1" x14ac:dyDescent="0.3">
      <c r="A7" s="23" t="s">
        <v>6</v>
      </c>
      <c r="B7" s="565"/>
      <c r="C7" s="49" t="s">
        <v>56</v>
      </c>
      <c r="D7" s="36">
        <v>13.25</v>
      </c>
      <c r="E7" s="31">
        <f>D7*1.2</f>
        <v>15.899999999999999</v>
      </c>
      <c r="F7" s="39">
        <v>15.11</v>
      </c>
      <c r="G7" s="32">
        <f>F7*1.2</f>
        <v>18.131999999999998</v>
      </c>
      <c r="H7" s="33">
        <f>ROUND(G7/E7*100,1)</f>
        <v>114</v>
      </c>
    </row>
    <row r="8" spans="1:9" s="3" customFormat="1" ht="34.5" customHeight="1" x14ac:dyDescent="0.25">
      <c r="A8" s="40" t="s">
        <v>8</v>
      </c>
      <c r="B8" s="559" t="s">
        <v>7</v>
      </c>
      <c r="C8" s="572"/>
      <c r="D8" s="41">
        <v>30.8</v>
      </c>
      <c r="E8" s="42">
        <f>D8*1.2</f>
        <v>36.96</v>
      </c>
      <c r="F8" s="37">
        <v>35.11</v>
      </c>
      <c r="G8" s="26">
        <f t="shared" ref="G8:G28" si="0">F8*1.2</f>
        <v>42.131999999999998</v>
      </c>
      <c r="H8" s="43">
        <f t="shared" ref="H8:H29" si="1">ROUND(G8/E8*100,1)</f>
        <v>114</v>
      </c>
      <c r="I8" s="2"/>
    </row>
    <row r="9" spans="1:9" s="4" customFormat="1" ht="39.950000000000003" customHeight="1" x14ac:dyDescent="0.25">
      <c r="A9" s="20" t="s">
        <v>10</v>
      </c>
      <c r="B9" s="562" t="s">
        <v>9</v>
      </c>
      <c r="C9" s="563"/>
      <c r="D9" s="35">
        <v>24.57</v>
      </c>
      <c r="E9" s="28">
        <f t="shared" ref="E9:E28" si="2">D9*1.2</f>
        <v>29.483999999999998</v>
      </c>
      <c r="F9" s="38">
        <v>28.05</v>
      </c>
      <c r="G9" s="29">
        <f t="shared" si="0"/>
        <v>33.659999999999997</v>
      </c>
      <c r="H9" s="30">
        <f t="shared" si="1"/>
        <v>114.2</v>
      </c>
      <c r="I9" s="2"/>
    </row>
    <row r="10" spans="1:9" s="4" customFormat="1" ht="39.950000000000003" customHeight="1" x14ac:dyDescent="0.25">
      <c r="A10" s="20" t="s">
        <v>12</v>
      </c>
      <c r="B10" s="21" t="s">
        <v>11</v>
      </c>
      <c r="C10" s="21"/>
      <c r="D10" s="35">
        <v>27.38</v>
      </c>
      <c r="E10" s="28">
        <f t="shared" si="2"/>
        <v>32.855999999999995</v>
      </c>
      <c r="F10" s="38">
        <v>31.01</v>
      </c>
      <c r="G10" s="29">
        <f t="shared" si="0"/>
        <v>37.212000000000003</v>
      </c>
      <c r="H10" s="30">
        <f t="shared" si="1"/>
        <v>113.3</v>
      </c>
      <c r="I10" s="2"/>
    </row>
    <row r="11" spans="1:9" s="4" customFormat="1" ht="39.950000000000003" customHeight="1" x14ac:dyDescent="0.25">
      <c r="A11" s="20" t="s">
        <v>14</v>
      </c>
      <c r="B11" s="21" t="s">
        <v>13</v>
      </c>
      <c r="C11" s="21"/>
      <c r="D11" s="35">
        <v>35.799999999999997</v>
      </c>
      <c r="E11" s="28">
        <f t="shared" si="2"/>
        <v>42.959999999999994</v>
      </c>
      <c r="F11" s="38">
        <v>40.799999999999997</v>
      </c>
      <c r="G11" s="29">
        <f t="shared" si="0"/>
        <v>48.959999999999994</v>
      </c>
      <c r="H11" s="30">
        <f t="shared" si="1"/>
        <v>114</v>
      </c>
      <c r="I11" s="2"/>
    </row>
    <row r="12" spans="1:9" s="4" customFormat="1" ht="39.950000000000003" customHeight="1" x14ac:dyDescent="0.25">
      <c r="A12" s="20" t="s">
        <v>16</v>
      </c>
      <c r="B12" s="21" t="s">
        <v>15</v>
      </c>
      <c r="C12" s="21"/>
      <c r="D12" s="35">
        <v>20.66</v>
      </c>
      <c r="E12" s="28">
        <f t="shared" si="2"/>
        <v>24.791999999999998</v>
      </c>
      <c r="F12" s="38">
        <v>22.92</v>
      </c>
      <c r="G12" s="29">
        <f t="shared" si="0"/>
        <v>27.504000000000001</v>
      </c>
      <c r="H12" s="30">
        <f t="shared" si="1"/>
        <v>110.9</v>
      </c>
      <c r="I12" s="2"/>
    </row>
    <row r="13" spans="1:9" s="3" customFormat="1" ht="39.950000000000003" customHeight="1" x14ac:dyDescent="0.25">
      <c r="A13" s="20" t="s">
        <v>17</v>
      </c>
      <c r="B13" s="562" t="s">
        <v>52</v>
      </c>
      <c r="C13" s="563"/>
      <c r="D13" s="35">
        <v>27.8</v>
      </c>
      <c r="E13" s="28">
        <f>D13*1.2</f>
        <v>33.36</v>
      </c>
      <c r="F13" s="38">
        <v>31.69</v>
      </c>
      <c r="G13" s="29">
        <f>F13*1.2</f>
        <v>38.027999999999999</v>
      </c>
      <c r="H13" s="30">
        <f>ROUND(G13/E13*100,1)</f>
        <v>114</v>
      </c>
      <c r="I13" s="2"/>
    </row>
    <row r="14" spans="1:9" s="3" customFormat="1" ht="39.950000000000003" customHeight="1" x14ac:dyDescent="0.25">
      <c r="A14" s="20" t="s">
        <v>18</v>
      </c>
      <c r="B14" s="21" t="s">
        <v>20</v>
      </c>
      <c r="C14" s="21"/>
      <c r="D14" s="35">
        <v>26.3</v>
      </c>
      <c r="E14" s="28">
        <f t="shared" si="2"/>
        <v>31.56</v>
      </c>
      <c r="F14" s="38">
        <v>29.48</v>
      </c>
      <c r="G14" s="29">
        <f t="shared" si="0"/>
        <v>35.375999999999998</v>
      </c>
      <c r="H14" s="30">
        <f t="shared" si="1"/>
        <v>112.1</v>
      </c>
      <c r="I14" s="2"/>
    </row>
    <row r="15" spans="1:9" s="3" customFormat="1" ht="39.75" customHeight="1" x14ac:dyDescent="0.25">
      <c r="A15" s="20" t="s">
        <v>19</v>
      </c>
      <c r="B15" s="21" t="s">
        <v>22</v>
      </c>
      <c r="C15" s="21"/>
      <c r="D15" s="35">
        <v>31.98</v>
      </c>
      <c r="E15" s="28">
        <f t="shared" si="2"/>
        <v>38.375999999999998</v>
      </c>
      <c r="F15" s="38">
        <v>36.450000000000003</v>
      </c>
      <c r="G15" s="29">
        <f t="shared" si="0"/>
        <v>43.74</v>
      </c>
      <c r="H15" s="30">
        <f t="shared" si="1"/>
        <v>114</v>
      </c>
      <c r="I15" s="2"/>
    </row>
    <row r="16" spans="1:9" s="3" customFormat="1" ht="39.950000000000003" customHeight="1" x14ac:dyDescent="0.25">
      <c r="A16" s="20" t="s">
        <v>21</v>
      </c>
      <c r="B16" s="21" t="s">
        <v>25</v>
      </c>
      <c r="C16" s="21"/>
      <c r="D16" s="35">
        <v>37.130000000000003</v>
      </c>
      <c r="E16" s="28">
        <f t="shared" si="2"/>
        <v>44.556000000000004</v>
      </c>
      <c r="F16" s="38">
        <v>42.32</v>
      </c>
      <c r="G16" s="29">
        <f t="shared" si="0"/>
        <v>50.783999999999999</v>
      </c>
      <c r="H16" s="30">
        <f t="shared" si="1"/>
        <v>114</v>
      </c>
      <c r="I16" s="2"/>
    </row>
    <row r="17" spans="1:9" s="3" customFormat="1" ht="39.950000000000003" customHeight="1" x14ac:dyDescent="0.25">
      <c r="A17" s="20" t="s">
        <v>23</v>
      </c>
      <c r="B17" s="21" t="s">
        <v>27</v>
      </c>
      <c r="C17" s="21"/>
      <c r="D17" s="35">
        <v>37.049999999999997</v>
      </c>
      <c r="E17" s="28">
        <f t="shared" si="2"/>
        <v>44.459999999999994</v>
      </c>
      <c r="F17" s="38">
        <v>41.83</v>
      </c>
      <c r="G17" s="29">
        <f t="shared" si="0"/>
        <v>50.195999999999998</v>
      </c>
      <c r="H17" s="30">
        <f t="shared" si="1"/>
        <v>112.9</v>
      </c>
      <c r="I17" s="2"/>
    </row>
    <row r="18" spans="1:9" s="3" customFormat="1" ht="39.950000000000003" customHeight="1" x14ac:dyDescent="0.25">
      <c r="A18" s="20" t="s">
        <v>24</v>
      </c>
      <c r="B18" s="562" t="s">
        <v>29</v>
      </c>
      <c r="C18" s="563"/>
      <c r="D18" s="35">
        <v>32.42</v>
      </c>
      <c r="E18" s="28">
        <f t="shared" si="2"/>
        <v>38.904000000000003</v>
      </c>
      <c r="F18" s="38">
        <v>35.6</v>
      </c>
      <c r="G18" s="29">
        <f t="shared" si="0"/>
        <v>42.72</v>
      </c>
      <c r="H18" s="30">
        <f t="shared" si="1"/>
        <v>109.8</v>
      </c>
      <c r="I18" s="2"/>
    </row>
    <row r="19" spans="1:9" s="3" customFormat="1" ht="39.950000000000003" customHeight="1" x14ac:dyDescent="0.25">
      <c r="A19" s="20" t="s">
        <v>26</v>
      </c>
      <c r="B19" s="562" t="s">
        <v>31</v>
      </c>
      <c r="C19" s="563"/>
      <c r="D19" s="35">
        <v>38.86</v>
      </c>
      <c r="E19" s="28">
        <f t="shared" si="2"/>
        <v>46.631999999999998</v>
      </c>
      <c r="F19" s="38">
        <v>44.3</v>
      </c>
      <c r="G19" s="29">
        <f t="shared" si="0"/>
        <v>53.16</v>
      </c>
      <c r="H19" s="30">
        <f t="shared" si="1"/>
        <v>114</v>
      </c>
      <c r="I19" s="2"/>
    </row>
    <row r="20" spans="1:9" s="3" customFormat="1" ht="39.950000000000003" customHeight="1" x14ac:dyDescent="0.25">
      <c r="A20" s="20" t="s">
        <v>28</v>
      </c>
      <c r="B20" s="562" t="s">
        <v>33</v>
      </c>
      <c r="C20" s="563"/>
      <c r="D20" s="35">
        <v>32.35</v>
      </c>
      <c r="E20" s="28">
        <f t="shared" si="2"/>
        <v>38.82</v>
      </c>
      <c r="F20" s="38">
        <v>36.880000000000003</v>
      </c>
      <c r="G20" s="29">
        <f t="shared" si="0"/>
        <v>44.256</v>
      </c>
      <c r="H20" s="30">
        <f t="shared" si="1"/>
        <v>114</v>
      </c>
      <c r="I20" s="2"/>
    </row>
    <row r="21" spans="1:9" s="3" customFormat="1" ht="37.5" customHeight="1" x14ac:dyDescent="0.25">
      <c r="A21" s="20" t="s">
        <v>30</v>
      </c>
      <c r="B21" s="21" t="s">
        <v>35</v>
      </c>
      <c r="C21" s="21"/>
      <c r="D21" s="35">
        <v>39.72</v>
      </c>
      <c r="E21" s="28">
        <f t="shared" si="2"/>
        <v>47.663999999999994</v>
      </c>
      <c r="F21" s="38">
        <v>43.79</v>
      </c>
      <c r="G21" s="29">
        <f t="shared" si="0"/>
        <v>52.547999999999995</v>
      </c>
      <c r="H21" s="30">
        <f t="shared" si="1"/>
        <v>110.2</v>
      </c>
      <c r="I21" s="2"/>
    </row>
    <row r="22" spans="1:9" s="3" customFormat="1" ht="32.25" customHeight="1" x14ac:dyDescent="0.25">
      <c r="A22" s="20" t="s">
        <v>32</v>
      </c>
      <c r="B22" s="21" t="s">
        <v>37</v>
      </c>
      <c r="C22" s="21"/>
      <c r="D22" s="35">
        <v>31.5</v>
      </c>
      <c r="E22" s="28">
        <f t="shared" si="2"/>
        <v>37.799999999999997</v>
      </c>
      <c r="F22" s="38">
        <v>35.770000000000003</v>
      </c>
      <c r="G22" s="29">
        <f t="shared" si="0"/>
        <v>42.923999999999999</v>
      </c>
      <c r="H22" s="30">
        <f t="shared" si="1"/>
        <v>113.6</v>
      </c>
      <c r="I22" s="2"/>
    </row>
    <row r="23" spans="1:9" s="3" customFormat="1" ht="31.5" customHeight="1" x14ac:dyDescent="0.25">
      <c r="A23" s="20" t="s">
        <v>34</v>
      </c>
      <c r="B23" s="21" t="s">
        <v>39</v>
      </c>
      <c r="C23" s="21"/>
      <c r="D23" s="35">
        <v>24.31</v>
      </c>
      <c r="E23" s="28">
        <f t="shared" si="2"/>
        <v>29.171999999999997</v>
      </c>
      <c r="F23" s="38">
        <v>27.7</v>
      </c>
      <c r="G23" s="29">
        <f t="shared" si="0"/>
        <v>33.239999999999995</v>
      </c>
      <c r="H23" s="30">
        <f t="shared" si="1"/>
        <v>113.9</v>
      </c>
      <c r="I23" s="2"/>
    </row>
    <row r="24" spans="1:9" s="3" customFormat="1" ht="39.950000000000003" customHeight="1" x14ac:dyDescent="0.25">
      <c r="A24" s="20" t="s">
        <v>36</v>
      </c>
      <c r="B24" s="558" t="s">
        <v>58</v>
      </c>
      <c r="C24" s="51" t="s">
        <v>57</v>
      </c>
      <c r="D24" s="35">
        <v>24.55</v>
      </c>
      <c r="E24" s="28">
        <f t="shared" si="2"/>
        <v>29.46</v>
      </c>
      <c r="F24" s="38">
        <v>27.99</v>
      </c>
      <c r="G24" s="29">
        <f t="shared" si="0"/>
        <v>33.587999999999994</v>
      </c>
      <c r="H24" s="30">
        <f t="shared" si="1"/>
        <v>114</v>
      </c>
      <c r="I24" s="2"/>
    </row>
    <row r="25" spans="1:9" s="3" customFormat="1" ht="31.5" customHeight="1" x14ac:dyDescent="0.25">
      <c r="A25" s="20" t="s">
        <v>38</v>
      </c>
      <c r="B25" s="559"/>
      <c r="C25" s="51" t="s">
        <v>60</v>
      </c>
      <c r="D25" s="35">
        <v>29.38</v>
      </c>
      <c r="E25" s="28">
        <f t="shared" si="2"/>
        <v>35.256</v>
      </c>
      <c r="F25" s="38">
        <v>33.68</v>
      </c>
      <c r="G25" s="29">
        <f t="shared" si="0"/>
        <v>40.415999999999997</v>
      </c>
      <c r="H25" s="30">
        <f t="shared" si="1"/>
        <v>114.6</v>
      </c>
      <c r="I25" s="2"/>
    </row>
    <row r="26" spans="1:9" s="3" customFormat="1" ht="31.5" customHeight="1" x14ac:dyDescent="0.25">
      <c r="A26" s="20" t="s">
        <v>40</v>
      </c>
      <c r="B26" s="558" t="s">
        <v>61</v>
      </c>
      <c r="C26" s="50" t="s">
        <v>59</v>
      </c>
      <c r="D26" s="35">
        <v>28.8</v>
      </c>
      <c r="E26" s="28">
        <f t="shared" si="2"/>
        <v>34.56</v>
      </c>
      <c r="F26" s="38">
        <v>32.369999999999997</v>
      </c>
      <c r="G26" s="29">
        <f t="shared" si="0"/>
        <v>38.843999999999994</v>
      </c>
      <c r="H26" s="30">
        <f t="shared" si="1"/>
        <v>112.4</v>
      </c>
      <c r="I26" s="2"/>
    </row>
    <row r="27" spans="1:9" s="3" customFormat="1" ht="29.25" customHeight="1" x14ac:dyDescent="0.25">
      <c r="A27" s="20" t="s">
        <v>41</v>
      </c>
      <c r="B27" s="559"/>
      <c r="C27" s="50" t="s">
        <v>60</v>
      </c>
      <c r="D27" s="35">
        <v>41.05</v>
      </c>
      <c r="E27" s="28">
        <f t="shared" si="2"/>
        <v>49.26</v>
      </c>
      <c r="F27" s="38">
        <v>46.8</v>
      </c>
      <c r="G27" s="29">
        <f t="shared" si="0"/>
        <v>56.16</v>
      </c>
      <c r="H27" s="30">
        <f t="shared" si="1"/>
        <v>114</v>
      </c>
      <c r="I27" s="2"/>
    </row>
    <row r="28" spans="1:9" s="3" customFormat="1" ht="28.5" customHeight="1" x14ac:dyDescent="0.25">
      <c r="A28" s="20" t="s">
        <v>42</v>
      </c>
      <c r="B28" s="21" t="s">
        <v>44</v>
      </c>
      <c r="C28" s="21"/>
      <c r="D28" s="35">
        <v>25.54</v>
      </c>
      <c r="E28" s="28">
        <f t="shared" si="2"/>
        <v>30.647999999999996</v>
      </c>
      <c r="F28" s="38">
        <v>28.98</v>
      </c>
      <c r="G28" s="29">
        <f t="shared" si="0"/>
        <v>34.775999999999996</v>
      </c>
      <c r="H28" s="30">
        <f t="shared" si="1"/>
        <v>113.5</v>
      </c>
      <c r="I28" s="2"/>
    </row>
    <row r="29" spans="1:9" s="5" customFormat="1" ht="29.25" customHeight="1" thickBot="1" x14ac:dyDescent="0.3">
      <c r="A29" s="20" t="s">
        <v>43</v>
      </c>
      <c r="B29" s="560" t="s">
        <v>47</v>
      </c>
      <c r="C29" s="561"/>
      <c r="D29" s="36">
        <v>24.09</v>
      </c>
      <c r="E29" s="31">
        <f t="shared" ref="E29" si="3">D29*1.2</f>
        <v>28.907999999999998</v>
      </c>
      <c r="F29" s="39">
        <v>27.01</v>
      </c>
      <c r="G29" s="32">
        <f t="shared" ref="G29" si="4">F29*1.2</f>
        <v>32.411999999999999</v>
      </c>
      <c r="H29" s="33">
        <f t="shared" si="1"/>
        <v>112.1</v>
      </c>
      <c r="I29" s="2"/>
    </row>
    <row r="30" spans="1:9" s="5" customFormat="1" x14ac:dyDescent="0.25">
      <c r="B30" s="6"/>
      <c r="C30" s="6"/>
      <c r="D30" s="6"/>
      <c r="E30" s="6"/>
      <c r="F30" s="6"/>
      <c r="G30" s="6"/>
      <c r="H30" s="6"/>
    </row>
  </sheetData>
  <mergeCells count="19">
    <mergeCell ref="B6:B7"/>
    <mergeCell ref="B2:C5"/>
    <mergeCell ref="B8:C8"/>
    <mergeCell ref="B9:C9"/>
    <mergeCell ref="A1:G1"/>
    <mergeCell ref="F2:G2"/>
    <mergeCell ref="F3:G3"/>
    <mergeCell ref="D4:E4"/>
    <mergeCell ref="F4:G4"/>
    <mergeCell ref="D3:E3"/>
    <mergeCell ref="A2:A5"/>
    <mergeCell ref="D2:E2"/>
    <mergeCell ref="B26:B27"/>
    <mergeCell ref="B29:C29"/>
    <mergeCell ref="B13:C13"/>
    <mergeCell ref="B18:C18"/>
    <mergeCell ref="B19:C19"/>
    <mergeCell ref="B20:C20"/>
    <mergeCell ref="B24:B25"/>
  </mergeCells>
  <printOptions horizontalCentered="1"/>
  <pageMargins left="0.39370078740157483" right="0.39370078740157483" top="0.39370078740157483" bottom="0.39370078740157483" header="0" footer="0"/>
  <pageSetup paperSize="9" scale="62"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U39"/>
  <sheetViews>
    <sheetView zoomScale="59" zoomScaleNormal="59" zoomScaleSheetLayoutView="53" zoomScalePageLayoutView="84" workbookViewId="0">
      <selection activeCell="S4" sqref="S4:T5"/>
    </sheetView>
  </sheetViews>
  <sheetFormatPr defaultRowHeight="21" x14ac:dyDescent="0.35"/>
  <cols>
    <col min="1" max="1" width="6.140625" customWidth="1"/>
    <col min="2" max="2" width="39.7109375" style="1" customWidth="1"/>
    <col min="3" max="3" width="32" style="1" customWidth="1"/>
    <col min="4" max="5" width="19.140625" style="1" hidden="1" customWidth="1"/>
    <col min="6" max="6" width="18.5703125" style="1" hidden="1" customWidth="1"/>
    <col min="7" max="7" width="18.85546875" style="1" customWidth="1"/>
    <col min="8" max="8" width="18.42578125" style="1" customWidth="1"/>
    <col min="9" max="9" width="18" style="1" hidden="1" customWidth="1"/>
    <col min="10" max="10" width="17.5703125" style="1" customWidth="1"/>
    <col min="11" max="13" width="15.140625" style="1" customWidth="1"/>
    <col min="14" max="14" width="21" style="1" customWidth="1"/>
    <col min="15" max="17" width="15.140625" customWidth="1"/>
    <col min="18" max="18" width="15.140625" hidden="1" customWidth="1"/>
    <col min="19" max="19" width="18.85546875" customWidth="1"/>
    <col min="20" max="20" width="19" customWidth="1"/>
    <col min="21" max="21" width="17.42578125" style="172" customWidth="1"/>
  </cols>
  <sheetData>
    <row r="1" spans="1:21" ht="84" customHeight="1" thickBot="1" x14ac:dyDescent="0.4">
      <c r="A1" s="614" t="s">
        <v>107</v>
      </c>
      <c r="B1" s="614"/>
      <c r="C1" s="614"/>
      <c r="D1" s="614"/>
      <c r="E1" s="614"/>
      <c r="F1" s="614"/>
      <c r="G1" s="614"/>
      <c r="H1" s="614"/>
      <c r="I1" s="614"/>
      <c r="J1" s="614"/>
      <c r="K1" s="614"/>
      <c r="L1" s="614"/>
      <c r="M1" s="614"/>
      <c r="N1" s="614"/>
      <c r="O1" s="614"/>
      <c r="P1" s="614"/>
      <c r="Q1" s="614"/>
      <c r="R1" s="614"/>
      <c r="S1" s="614"/>
      <c r="T1" s="614"/>
    </row>
    <row r="2" spans="1:21" ht="74.25" customHeight="1" x14ac:dyDescent="0.35">
      <c r="A2" s="680" t="s">
        <v>0</v>
      </c>
      <c r="B2" s="682" t="s">
        <v>62</v>
      </c>
      <c r="C2" s="682"/>
      <c r="D2" s="660" t="s">
        <v>109</v>
      </c>
      <c r="E2" s="660" t="s">
        <v>98</v>
      </c>
      <c r="F2" s="687" t="s">
        <v>104</v>
      </c>
      <c r="G2" s="627" t="s">
        <v>118</v>
      </c>
      <c r="H2" s="682"/>
      <c r="I2" s="687" t="s">
        <v>104</v>
      </c>
      <c r="J2" s="864" t="s">
        <v>111</v>
      </c>
      <c r="K2" s="865"/>
      <c r="L2" s="865"/>
      <c r="M2" s="866"/>
      <c r="N2" s="660" t="s">
        <v>119</v>
      </c>
      <c r="O2" s="731" t="s">
        <v>112</v>
      </c>
      <c r="P2" s="732"/>
      <c r="Q2" s="732"/>
      <c r="R2" s="732"/>
      <c r="S2" s="854" t="s">
        <v>89</v>
      </c>
      <c r="T2" s="855"/>
    </row>
    <row r="3" spans="1:21" ht="116.25" customHeight="1" thickBot="1" x14ac:dyDescent="0.4">
      <c r="A3" s="681"/>
      <c r="B3" s="683"/>
      <c r="C3" s="683"/>
      <c r="D3" s="685"/>
      <c r="E3" s="685"/>
      <c r="F3" s="688"/>
      <c r="G3" s="629"/>
      <c r="H3" s="683"/>
      <c r="I3" s="688"/>
      <c r="J3" s="867"/>
      <c r="K3" s="868"/>
      <c r="L3" s="868"/>
      <c r="M3" s="869"/>
      <c r="N3" s="686"/>
      <c r="O3" s="870"/>
      <c r="P3" s="871"/>
      <c r="Q3" s="871"/>
      <c r="R3" s="871"/>
      <c r="S3" s="856"/>
      <c r="T3" s="857"/>
    </row>
    <row r="4" spans="1:21" ht="114.75" customHeight="1" thickBot="1" x14ac:dyDescent="0.4">
      <c r="A4" s="681"/>
      <c r="B4" s="683"/>
      <c r="C4" s="683"/>
      <c r="D4" s="685"/>
      <c r="E4" s="685"/>
      <c r="F4" s="228" t="s">
        <v>87</v>
      </c>
      <c r="G4" s="230" t="s">
        <v>87</v>
      </c>
      <c r="H4" s="229" t="s">
        <v>88</v>
      </c>
      <c r="I4" s="227" t="s">
        <v>88</v>
      </c>
      <c r="J4" s="858" t="s">
        <v>110</v>
      </c>
      <c r="K4" s="859"/>
      <c r="L4" s="848" t="s">
        <v>105</v>
      </c>
      <c r="M4" s="849"/>
      <c r="N4" s="175" t="s">
        <v>88</v>
      </c>
      <c r="O4" s="858" t="s">
        <v>110</v>
      </c>
      <c r="P4" s="859"/>
      <c r="Q4" s="848" t="s">
        <v>105</v>
      </c>
      <c r="R4" s="849"/>
      <c r="S4" s="860" t="s">
        <v>128</v>
      </c>
      <c r="T4" s="862" t="s">
        <v>129</v>
      </c>
    </row>
    <row r="5" spans="1:21" ht="30.75" customHeight="1" thickBot="1" x14ac:dyDescent="0.4">
      <c r="A5" s="681"/>
      <c r="B5" s="684"/>
      <c r="C5" s="684"/>
      <c r="D5" s="686"/>
      <c r="E5" s="686"/>
      <c r="F5" s="180" t="s">
        <v>2</v>
      </c>
      <c r="G5" s="231" t="s">
        <v>3</v>
      </c>
      <c r="H5" s="184" t="s">
        <v>2</v>
      </c>
      <c r="I5" s="178" t="s">
        <v>3</v>
      </c>
      <c r="J5" s="179" t="s">
        <v>2</v>
      </c>
      <c r="K5" s="175" t="s">
        <v>3</v>
      </c>
      <c r="L5" s="179" t="s">
        <v>2</v>
      </c>
      <c r="M5" s="175" t="s">
        <v>3</v>
      </c>
      <c r="N5" s="177" t="s">
        <v>2</v>
      </c>
      <c r="O5" s="180" t="s">
        <v>2</v>
      </c>
      <c r="P5" s="181" t="s">
        <v>3</v>
      </c>
      <c r="Q5" s="180" t="s">
        <v>2</v>
      </c>
      <c r="R5" s="181" t="s">
        <v>3</v>
      </c>
      <c r="S5" s="861"/>
      <c r="T5" s="863"/>
    </row>
    <row r="6" spans="1:21" s="2" customFormat="1" ht="68.25" customHeight="1" x14ac:dyDescent="0.3">
      <c r="A6" s="74" t="s">
        <v>4</v>
      </c>
      <c r="B6" s="850" t="s">
        <v>5</v>
      </c>
      <c r="C6" s="297" t="s">
        <v>55</v>
      </c>
      <c r="D6" s="298">
        <v>33.729999999999997</v>
      </c>
      <c r="E6" s="298">
        <v>47.72</v>
      </c>
      <c r="F6" s="299">
        <v>33.25</v>
      </c>
      <c r="G6" s="300">
        <v>39.9</v>
      </c>
      <c r="H6" s="301">
        <v>39.770000000000003</v>
      </c>
      <c r="I6" s="196">
        <v>47.72</v>
      </c>
      <c r="J6" s="302">
        <v>33.25</v>
      </c>
      <c r="K6" s="194">
        <v>40.57</v>
      </c>
      <c r="L6" s="303">
        <v>36.89</v>
      </c>
      <c r="M6" s="194">
        <v>45</v>
      </c>
      <c r="N6" s="196">
        <v>39.770000000000003</v>
      </c>
      <c r="O6" s="302">
        <v>39.770000000000003</v>
      </c>
      <c r="P6" s="196">
        <f t="shared" ref="P6:P29" si="0">ROUND(O6*1.22,2)</f>
        <v>48.52</v>
      </c>
      <c r="Q6" s="302">
        <v>48.91</v>
      </c>
      <c r="R6" s="194">
        <v>59.67</v>
      </c>
      <c r="S6" s="302">
        <f t="shared" ref="S6:S29" si="1">M6/G6*100-100</f>
        <v>12.781954887218049</v>
      </c>
      <c r="T6" s="196">
        <f>Q6/H6*100-100</f>
        <v>22.982147347246638</v>
      </c>
      <c r="U6" s="173"/>
    </row>
    <row r="7" spans="1:21" s="2" customFormat="1" ht="94.5" customHeight="1" x14ac:dyDescent="0.3">
      <c r="A7" s="74" t="s">
        <v>6</v>
      </c>
      <c r="B7" s="851"/>
      <c r="C7" s="304" t="s">
        <v>101</v>
      </c>
      <c r="D7" s="298">
        <v>18.131999999999998</v>
      </c>
      <c r="E7" s="298">
        <v>47.72</v>
      </c>
      <c r="F7" s="299">
        <v>19.829999999999998</v>
      </c>
      <c r="G7" s="300">
        <v>23.8</v>
      </c>
      <c r="H7" s="241">
        <v>39.770000000000003</v>
      </c>
      <c r="I7" s="196">
        <v>47.72</v>
      </c>
      <c r="J7" s="302">
        <v>19.829999999999998</v>
      </c>
      <c r="K7" s="194">
        <v>24.19</v>
      </c>
      <c r="L7" s="243">
        <v>24.59</v>
      </c>
      <c r="M7" s="194">
        <v>30</v>
      </c>
      <c r="N7" s="210">
        <v>39.770000000000003</v>
      </c>
      <c r="O7" s="242">
        <v>39.770000000000003</v>
      </c>
      <c r="P7" s="210">
        <f t="shared" si="0"/>
        <v>48.52</v>
      </c>
      <c r="Q7" s="242">
        <v>48.91</v>
      </c>
      <c r="R7" s="209">
        <v>59.67</v>
      </c>
      <c r="S7" s="302">
        <f t="shared" si="1"/>
        <v>26.05042016806722</v>
      </c>
      <c r="T7" s="196">
        <f t="shared" ref="T7:T29" si="2">Q7/H7*100-100</f>
        <v>22.982147347246638</v>
      </c>
      <c r="U7" s="173"/>
    </row>
    <row r="8" spans="1:21" s="3" customFormat="1" ht="48.75" customHeight="1" x14ac:dyDescent="0.3">
      <c r="A8" s="74" t="s">
        <v>8</v>
      </c>
      <c r="B8" s="846" t="s">
        <v>7</v>
      </c>
      <c r="C8" s="847"/>
      <c r="D8" s="151">
        <v>42.13</v>
      </c>
      <c r="E8" s="148">
        <v>47.72</v>
      </c>
      <c r="F8" s="148">
        <v>39.770000000000003</v>
      </c>
      <c r="G8" s="232">
        <v>47.72</v>
      </c>
      <c r="H8" s="226">
        <v>39.770000000000003</v>
      </c>
      <c r="I8" s="222">
        <v>47.72</v>
      </c>
      <c r="J8" s="223">
        <v>39.770000000000003</v>
      </c>
      <c r="K8" s="221">
        <f>ROUND(J8*1.22,2)</f>
        <v>48.52</v>
      </c>
      <c r="L8" s="224">
        <v>48.91</v>
      </c>
      <c r="M8" s="221">
        <v>59.67</v>
      </c>
      <c r="N8" s="201">
        <v>39.770000000000003</v>
      </c>
      <c r="O8" s="225">
        <v>39.770000000000003</v>
      </c>
      <c r="P8" s="201">
        <f t="shared" si="0"/>
        <v>48.52</v>
      </c>
      <c r="Q8" s="225">
        <v>48.91</v>
      </c>
      <c r="R8" s="205">
        <v>59.67</v>
      </c>
      <c r="S8" s="220">
        <f t="shared" si="1"/>
        <v>25.041911148365472</v>
      </c>
      <c r="T8" s="219">
        <f t="shared" si="2"/>
        <v>22.982147347246638</v>
      </c>
      <c r="U8" s="173"/>
    </row>
    <row r="9" spans="1:21" s="4" customFormat="1" ht="39.950000000000003" customHeight="1" x14ac:dyDescent="0.3">
      <c r="A9" s="74" t="s">
        <v>10</v>
      </c>
      <c r="B9" s="852" t="s">
        <v>9</v>
      </c>
      <c r="C9" s="717"/>
      <c r="D9" s="238">
        <v>33.659999999999997</v>
      </c>
      <c r="E9" s="239">
        <v>47.72</v>
      </c>
      <c r="F9" s="239">
        <v>36.93</v>
      </c>
      <c r="G9" s="300">
        <v>44.32</v>
      </c>
      <c r="H9" s="241">
        <v>39.770000000000003</v>
      </c>
      <c r="I9" s="241">
        <v>47.72</v>
      </c>
      <c r="J9" s="242">
        <v>36.93</v>
      </c>
      <c r="K9" s="194">
        <v>45.05</v>
      </c>
      <c r="L9" s="243">
        <v>42.54</v>
      </c>
      <c r="M9" s="194">
        <v>51.898800000000001</v>
      </c>
      <c r="N9" s="210">
        <v>39.770000000000003</v>
      </c>
      <c r="O9" s="242">
        <v>39.770000000000003</v>
      </c>
      <c r="P9" s="210">
        <f t="shared" si="0"/>
        <v>48.52</v>
      </c>
      <c r="Q9" s="242">
        <v>48.91</v>
      </c>
      <c r="R9" s="209">
        <v>59.67</v>
      </c>
      <c r="S9" s="302">
        <f t="shared" si="1"/>
        <v>17.100180505415182</v>
      </c>
      <c r="T9" s="196">
        <f t="shared" si="2"/>
        <v>22.982147347246638</v>
      </c>
      <c r="U9" s="173"/>
    </row>
    <row r="10" spans="1:21" s="4" customFormat="1" ht="39.950000000000003" customHeight="1" x14ac:dyDescent="0.3">
      <c r="A10" s="74" t="s">
        <v>12</v>
      </c>
      <c r="B10" s="846" t="s">
        <v>11</v>
      </c>
      <c r="C10" s="847"/>
      <c r="D10" s="151">
        <v>37.21</v>
      </c>
      <c r="E10" s="148">
        <v>47.72</v>
      </c>
      <c r="F10" s="148">
        <v>39.770000000000003</v>
      </c>
      <c r="G10" s="232">
        <v>47.72</v>
      </c>
      <c r="H10" s="226">
        <v>39.770000000000003</v>
      </c>
      <c r="I10" s="226">
        <v>47.72</v>
      </c>
      <c r="J10" s="223">
        <v>39.770000000000003</v>
      </c>
      <c r="K10" s="221">
        <f t="shared" ref="K10:K11" si="3">ROUND(J10*1.22,2)</f>
        <v>48.52</v>
      </c>
      <c r="L10" s="224">
        <v>48.91</v>
      </c>
      <c r="M10" s="221">
        <v>59.67</v>
      </c>
      <c r="N10" s="201">
        <v>39.770000000000003</v>
      </c>
      <c r="O10" s="225">
        <v>39.770000000000003</v>
      </c>
      <c r="P10" s="201">
        <f t="shared" si="0"/>
        <v>48.52</v>
      </c>
      <c r="Q10" s="225">
        <v>48.91</v>
      </c>
      <c r="R10" s="205">
        <v>59.67</v>
      </c>
      <c r="S10" s="220">
        <f t="shared" si="1"/>
        <v>25.041911148365472</v>
      </c>
      <c r="T10" s="219">
        <f t="shared" si="2"/>
        <v>22.982147347246638</v>
      </c>
      <c r="U10" s="173"/>
    </row>
    <row r="11" spans="1:21" s="4" customFormat="1" ht="39.75" customHeight="1" x14ac:dyDescent="0.3">
      <c r="A11" s="74" t="s">
        <v>14</v>
      </c>
      <c r="B11" s="846" t="s">
        <v>13</v>
      </c>
      <c r="C11" s="847"/>
      <c r="D11" s="151">
        <v>48.959999999999994</v>
      </c>
      <c r="E11" s="148">
        <v>47.72</v>
      </c>
      <c r="F11" s="148">
        <v>39.770000000000003</v>
      </c>
      <c r="G11" s="232">
        <v>47.72</v>
      </c>
      <c r="H11" s="226">
        <v>39.770000000000003</v>
      </c>
      <c r="I11" s="226">
        <v>47.72</v>
      </c>
      <c r="J11" s="223">
        <v>39.770000000000003</v>
      </c>
      <c r="K11" s="221">
        <f t="shared" si="3"/>
        <v>48.52</v>
      </c>
      <c r="L11" s="224">
        <v>48.91</v>
      </c>
      <c r="M11" s="221">
        <v>59.67</v>
      </c>
      <c r="N11" s="201">
        <v>39.770000000000003</v>
      </c>
      <c r="O11" s="225">
        <v>39.770000000000003</v>
      </c>
      <c r="P11" s="201">
        <f t="shared" si="0"/>
        <v>48.52</v>
      </c>
      <c r="Q11" s="225">
        <v>48.91</v>
      </c>
      <c r="R11" s="205">
        <v>59.67</v>
      </c>
      <c r="S11" s="220">
        <f t="shared" si="1"/>
        <v>25.041911148365472</v>
      </c>
      <c r="T11" s="219">
        <f t="shared" si="2"/>
        <v>22.982147347246638</v>
      </c>
      <c r="U11" s="173"/>
    </row>
    <row r="12" spans="1:21" s="4" customFormat="1" ht="39.950000000000003" customHeight="1" x14ac:dyDescent="0.3">
      <c r="A12" s="74" t="s">
        <v>16</v>
      </c>
      <c r="B12" s="718" t="s">
        <v>15</v>
      </c>
      <c r="C12" s="719"/>
      <c r="D12" s="238">
        <v>27.5</v>
      </c>
      <c r="E12" s="239">
        <v>47.72</v>
      </c>
      <c r="F12" s="239">
        <v>29.04</v>
      </c>
      <c r="G12" s="300">
        <v>34.85</v>
      </c>
      <c r="H12" s="241">
        <v>39.770000000000003</v>
      </c>
      <c r="I12" s="241">
        <v>47.72</v>
      </c>
      <c r="J12" s="242">
        <v>29.04</v>
      </c>
      <c r="K12" s="194">
        <v>35.43</v>
      </c>
      <c r="L12" s="243">
        <v>33.46</v>
      </c>
      <c r="M12" s="194">
        <v>40.821199999999997</v>
      </c>
      <c r="N12" s="210">
        <v>39.770000000000003</v>
      </c>
      <c r="O12" s="242">
        <v>39.770000000000003</v>
      </c>
      <c r="P12" s="210">
        <f t="shared" si="0"/>
        <v>48.52</v>
      </c>
      <c r="Q12" s="242">
        <v>48.91</v>
      </c>
      <c r="R12" s="209">
        <v>59.67</v>
      </c>
      <c r="S12" s="302">
        <f t="shared" si="1"/>
        <v>17.134002869440451</v>
      </c>
      <c r="T12" s="196">
        <f t="shared" si="2"/>
        <v>22.982147347246638</v>
      </c>
      <c r="U12" s="173"/>
    </row>
    <row r="13" spans="1:21" s="3" customFormat="1" ht="39.950000000000003" customHeight="1" x14ac:dyDescent="0.3">
      <c r="A13" s="74" t="s">
        <v>17</v>
      </c>
      <c r="B13" s="718" t="s">
        <v>52</v>
      </c>
      <c r="C13" s="719"/>
      <c r="D13" s="238">
        <v>38.03</v>
      </c>
      <c r="E13" s="239">
        <v>47.72</v>
      </c>
      <c r="F13" s="239">
        <v>38.25</v>
      </c>
      <c r="G13" s="300">
        <v>45.9</v>
      </c>
      <c r="H13" s="241">
        <v>39.770000000000003</v>
      </c>
      <c r="I13" s="241">
        <v>47.72</v>
      </c>
      <c r="J13" s="242">
        <v>38.25</v>
      </c>
      <c r="K13" s="194">
        <v>46.67</v>
      </c>
      <c r="L13" s="243">
        <v>42.7</v>
      </c>
      <c r="M13" s="194">
        <v>52.1</v>
      </c>
      <c r="N13" s="210">
        <v>39.770000000000003</v>
      </c>
      <c r="O13" s="242">
        <v>39.770000000000003</v>
      </c>
      <c r="P13" s="210">
        <f t="shared" si="0"/>
        <v>48.52</v>
      </c>
      <c r="Q13" s="242">
        <v>48.91</v>
      </c>
      <c r="R13" s="209">
        <v>59.67</v>
      </c>
      <c r="S13" s="302">
        <f t="shared" si="1"/>
        <v>13.507625272331154</v>
      </c>
      <c r="T13" s="196">
        <f t="shared" si="2"/>
        <v>22.982147347246638</v>
      </c>
      <c r="U13" s="173"/>
    </row>
    <row r="14" spans="1:21" s="3" customFormat="1" ht="39.950000000000003" customHeight="1" x14ac:dyDescent="0.3">
      <c r="A14" s="74" t="s">
        <v>18</v>
      </c>
      <c r="B14" s="718" t="s">
        <v>20</v>
      </c>
      <c r="C14" s="719"/>
      <c r="D14" s="238">
        <v>35.380000000000003</v>
      </c>
      <c r="E14" s="239">
        <v>47.72</v>
      </c>
      <c r="F14" s="239">
        <v>38.6</v>
      </c>
      <c r="G14" s="300">
        <v>46.32</v>
      </c>
      <c r="H14" s="241">
        <v>39.770000000000003</v>
      </c>
      <c r="I14" s="241">
        <v>47.72</v>
      </c>
      <c r="J14" s="242">
        <v>38.6</v>
      </c>
      <c r="K14" s="194">
        <v>47.09</v>
      </c>
      <c r="L14" s="243">
        <v>42.8</v>
      </c>
      <c r="M14" s="194">
        <v>52.215999999999994</v>
      </c>
      <c r="N14" s="210">
        <v>39.770000000000003</v>
      </c>
      <c r="O14" s="242">
        <v>39.770000000000003</v>
      </c>
      <c r="P14" s="210">
        <f t="shared" si="0"/>
        <v>48.52</v>
      </c>
      <c r="Q14" s="242">
        <v>48.91</v>
      </c>
      <c r="R14" s="209">
        <v>59.67</v>
      </c>
      <c r="S14" s="302">
        <f t="shared" si="1"/>
        <v>12.728842832469752</v>
      </c>
      <c r="T14" s="196">
        <f t="shared" si="2"/>
        <v>22.982147347246638</v>
      </c>
      <c r="U14" s="173"/>
    </row>
    <row r="15" spans="1:21" s="3" customFormat="1" ht="32.25" customHeight="1" x14ac:dyDescent="0.3">
      <c r="A15" s="74" t="s">
        <v>19</v>
      </c>
      <c r="B15" s="846" t="s">
        <v>22</v>
      </c>
      <c r="C15" s="847"/>
      <c r="D15" s="151">
        <v>43.74</v>
      </c>
      <c r="E15" s="148">
        <v>47.72</v>
      </c>
      <c r="F15" s="148">
        <v>39.770000000000003</v>
      </c>
      <c r="G15" s="232">
        <v>47.72</v>
      </c>
      <c r="H15" s="226">
        <v>39.770000000000003</v>
      </c>
      <c r="I15" s="226">
        <v>47.72</v>
      </c>
      <c r="J15" s="223">
        <v>39.770000000000003</v>
      </c>
      <c r="K15" s="221">
        <f t="shared" ref="K15:K22" si="4">ROUND(J15*1.22,2)</f>
        <v>48.52</v>
      </c>
      <c r="L15" s="224">
        <v>48.91</v>
      </c>
      <c r="M15" s="221">
        <v>59.67</v>
      </c>
      <c r="N15" s="201">
        <v>39.770000000000003</v>
      </c>
      <c r="O15" s="225">
        <v>39.770000000000003</v>
      </c>
      <c r="P15" s="201">
        <f t="shared" si="0"/>
        <v>48.52</v>
      </c>
      <c r="Q15" s="225">
        <v>48.91</v>
      </c>
      <c r="R15" s="205">
        <v>59.67</v>
      </c>
      <c r="S15" s="220">
        <f t="shared" si="1"/>
        <v>25.041911148365472</v>
      </c>
      <c r="T15" s="219">
        <f t="shared" si="2"/>
        <v>22.982147347246638</v>
      </c>
      <c r="U15" s="173"/>
    </row>
    <row r="16" spans="1:21" s="3" customFormat="1" ht="30.75" customHeight="1" x14ac:dyDescent="0.3">
      <c r="A16" s="74" t="s">
        <v>21</v>
      </c>
      <c r="B16" s="846" t="s">
        <v>25</v>
      </c>
      <c r="C16" s="847"/>
      <c r="D16" s="151">
        <v>50.78</v>
      </c>
      <c r="E16" s="148">
        <v>47.72</v>
      </c>
      <c r="F16" s="148">
        <v>39.770000000000003</v>
      </c>
      <c r="G16" s="232">
        <v>47.72</v>
      </c>
      <c r="H16" s="226">
        <v>39.770000000000003</v>
      </c>
      <c r="I16" s="226">
        <v>47.72</v>
      </c>
      <c r="J16" s="223">
        <v>39.770000000000003</v>
      </c>
      <c r="K16" s="221">
        <f t="shared" si="4"/>
        <v>48.52</v>
      </c>
      <c r="L16" s="224">
        <v>48.91</v>
      </c>
      <c r="M16" s="221">
        <v>59.67</v>
      </c>
      <c r="N16" s="201">
        <v>39.770000000000003</v>
      </c>
      <c r="O16" s="225">
        <v>39.770000000000003</v>
      </c>
      <c r="P16" s="201">
        <f t="shared" si="0"/>
        <v>48.52</v>
      </c>
      <c r="Q16" s="225">
        <v>48.91</v>
      </c>
      <c r="R16" s="205">
        <v>59.67</v>
      </c>
      <c r="S16" s="220">
        <f t="shared" si="1"/>
        <v>25.041911148365472</v>
      </c>
      <c r="T16" s="219">
        <f t="shared" si="2"/>
        <v>22.982147347246638</v>
      </c>
      <c r="U16" s="173"/>
    </row>
    <row r="17" spans="1:21" s="3" customFormat="1" ht="32.25" customHeight="1" x14ac:dyDescent="0.3">
      <c r="A17" s="74" t="s">
        <v>23</v>
      </c>
      <c r="B17" s="846" t="s">
        <v>27</v>
      </c>
      <c r="C17" s="847"/>
      <c r="D17" s="151">
        <v>50.195999999999998</v>
      </c>
      <c r="E17" s="148">
        <v>47.72</v>
      </c>
      <c r="F17" s="148">
        <v>39.770000000000003</v>
      </c>
      <c r="G17" s="232">
        <v>47.72</v>
      </c>
      <c r="H17" s="226">
        <v>39.770000000000003</v>
      </c>
      <c r="I17" s="226">
        <v>47.72</v>
      </c>
      <c r="J17" s="223">
        <v>39.770000000000003</v>
      </c>
      <c r="K17" s="221">
        <f t="shared" si="4"/>
        <v>48.52</v>
      </c>
      <c r="L17" s="224">
        <v>48.91</v>
      </c>
      <c r="M17" s="221">
        <v>59.67</v>
      </c>
      <c r="N17" s="201">
        <v>39.770000000000003</v>
      </c>
      <c r="O17" s="225">
        <v>39.770000000000003</v>
      </c>
      <c r="P17" s="201">
        <f t="shared" si="0"/>
        <v>48.52</v>
      </c>
      <c r="Q17" s="225">
        <v>48.91</v>
      </c>
      <c r="R17" s="205">
        <v>59.67</v>
      </c>
      <c r="S17" s="220">
        <f t="shared" si="1"/>
        <v>25.041911148365472</v>
      </c>
      <c r="T17" s="219">
        <f t="shared" si="2"/>
        <v>22.982147347246638</v>
      </c>
      <c r="U17" s="173"/>
    </row>
    <row r="18" spans="1:21" s="3" customFormat="1" ht="33" customHeight="1" x14ac:dyDescent="0.3">
      <c r="A18" s="74" t="s">
        <v>24</v>
      </c>
      <c r="B18" s="846" t="s">
        <v>29</v>
      </c>
      <c r="C18" s="847"/>
      <c r="D18" s="151">
        <v>42.72</v>
      </c>
      <c r="E18" s="148">
        <v>47.72</v>
      </c>
      <c r="F18" s="148">
        <v>39.770000000000003</v>
      </c>
      <c r="G18" s="232">
        <v>47.72</v>
      </c>
      <c r="H18" s="226">
        <v>39.770000000000003</v>
      </c>
      <c r="I18" s="226">
        <v>47.72</v>
      </c>
      <c r="J18" s="223">
        <v>39.770000000000003</v>
      </c>
      <c r="K18" s="221">
        <f t="shared" si="4"/>
        <v>48.52</v>
      </c>
      <c r="L18" s="224">
        <v>48.91</v>
      </c>
      <c r="M18" s="221">
        <v>59.67</v>
      </c>
      <c r="N18" s="201">
        <v>39.770000000000003</v>
      </c>
      <c r="O18" s="225">
        <v>39.770000000000003</v>
      </c>
      <c r="P18" s="201">
        <f t="shared" si="0"/>
        <v>48.52</v>
      </c>
      <c r="Q18" s="225">
        <v>48.91</v>
      </c>
      <c r="R18" s="205">
        <v>59.67</v>
      </c>
      <c r="S18" s="220">
        <f t="shared" si="1"/>
        <v>25.041911148365472</v>
      </c>
      <c r="T18" s="219">
        <f t="shared" si="2"/>
        <v>22.982147347246638</v>
      </c>
      <c r="U18" s="173"/>
    </row>
    <row r="19" spans="1:21" s="3" customFormat="1" ht="36.75" customHeight="1" x14ac:dyDescent="0.3">
      <c r="A19" s="74" t="s">
        <v>26</v>
      </c>
      <c r="B19" s="846" t="s">
        <v>31</v>
      </c>
      <c r="C19" s="847"/>
      <c r="D19" s="151">
        <v>53.16</v>
      </c>
      <c r="E19" s="148">
        <v>47.72</v>
      </c>
      <c r="F19" s="148">
        <v>39.770000000000003</v>
      </c>
      <c r="G19" s="232">
        <v>47.72</v>
      </c>
      <c r="H19" s="226">
        <v>39.770000000000003</v>
      </c>
      <c r="I19" s="226">
        <v>47.72</v>
      </c>
      <c r="J19" s="223">
        <v>39.770000000000003</v>
      </c>
      <c r="K19" s="221">
        <f t="shared" si="4"/>
        <v>48.52</v>
      </c>
      <c r="L19" s="224">
        <v>48.91</v>
      </c>
      <c r="M19" s="221">
        <v>59.67</v>
      </c>
      <c r="N19" s="201">
        <v>39.770000000000003</v>
      </c>
      <c r="O19" s="225">
        <v>39.770000000000003</v>
      </c>
      <c r="P19" s="201">
        <f t="shared" si="0"/>
        <v>48.52</v>
      </c>
      <c r="Q19" s="225">
        <v>48.91</v>
      </c>
      <c r="R19" s="205">
        <v>59.67</v>
      </c>
      <c r="S19" s="220">
        <f t="shared" si="1"/>
        <v>25.041911148365472</v>
      </c>
      <c r="T19" s="219">
        <f t="shared" si="2"/>
        <v>22.982147347246638</v>
      </c>
      <c r="U19" s="173"/>
    </row>
    <row r="20" spans="1:21" s="3" customFormat="1" ht="28.5" customHeight="1" x14ac:dyDescent="0.3">
      <c r="A20" s="74" t="s">
        <v>28</v>
      </c>
      <c r="B20" s="846" t="s">
        <v>33</v>
      </c>
      <c r="C20" s="847"/>
      <c r="D20" s="151">
        <v>44.26</v>
      </c>
      <c r="E20" s="148">
        <v>47.72</v>
      </c>
      <c r="F20" s="148">
        <v>39.770000000000003</v>
      </c>
      <c r="G20" s="232">
        <v>47.72</v>
      </c>
      <c r="H20" s="226">
        <v>39.770000000000003</v>
      </c>
      <c r="I20" s="226">
        <v>47.72</v>
      </c>
      <c r="J20" s="223">
        <v>39.770000000000003</v>
      </c>
      <c r="K20" s="221">
        <f t="shared" si="4"/>
        <v>48.52</v>
      </c>
      <c r="L20" s="224">
        <v>48.91</v>
      </c>
      <c r="M20" s="221">
        <v>59.67</v>
      </c>
      <c r="N20" s="201">
        <v>39.770000000000003</v>
      </c>
      <c r="O20" s="225">
        <v>39.770000000000003</v>
      </c>
      <c r="P20" s="201">
        <f t="shared" si="0"/>
        <v>48.52</v>
      </c>
      <c r="Q20" s="225">
        <v>48.91</v>
      </c>
      <c r="R20" s="205">
        <v>59.67</v>
      </c>
      <c r="S20" s="220">
        <f t="shared" si="1"/>
        <v>25.041911148365472</v>
      </c>
      <c r="T20" s="219">
        <f t="shared" si="2"/>
        <v>22.982147347246638</v>
      </c>
      <c r="U20" s="173"/>
    </row>
    <row r="21" spans="1:21" s="3" customFormat="1" ht="36.75" customHeight="1" x14ac:dyDescent="0.3">
      <c r="A21" s="74" t="s">
        <v>30</v>
      </c>
      <c r="B21" s="846" t="s">
        <v>35</v>
      </c>
      <c r="C21" s="847"/>
      <c r="D21" s="151">
        <v>52.55</v>
      </c>
      <c r="E21" s="148">
        <v>47.72</v>
      </c>
      <c r="F21" s="148">
        <v>39.770000000000003</v>
      </c>
      <c r="G21" s="232">
        <v>47.72</v>
      </c>
      <c r="H21" s="226">
        <v>39.770000000000003</v>
      </c>
      <c r="I21" s="226">
        <v>47.72</v>
      </c>
      <c r="J21" s="223">
        <v>39.770000000000003</v>
      </c>
      <c r="K21" s="221">
        <f t="shared" si="4"/>
        <v>48.52</v>
      </c>
      <c r="L21" s="224">
        <v>48.91</v>
      </c>
      <c r="M21" s="221">
        <v>59.67</v>
      </c>
      <c r="N21" s="201">
        <v>39.770000000000003</v>
      </c>
      <c r="O21" s="225">
        <v>39.770000000000003</v>
      </c>
      <c r="P21" s="201">
        <f t="shared" si="0"/>
        <v>48.52</v>
      </c>
      <c r="Q21" s="225">
        <v>48.91</v>
      </c>
      <c r="R21" s="205">
        <v>59.67</v>
      </c>
      <c r="S21" s="220">
        <f t="shared" si="1"/>
        <v>25.041911148365472</v>
      </c>
      <c r="T21" s="219">
        <f t="shared" si="2"/>
        <v>22.982147347246638</v>
      </c>
      <c r="U21" s="173"/>
    </row>
    <row r="22" spans="1:21" s="3" customFormat="1" ht="32.25" customHeight="1" x14ac:dyDescent="0.3">
      <c r="A22" s="74" t="s">
        <v>32</v>
      </c>
      <c r="B22" s="846" t="s">
        <v>37</v>
      </c>
      <c r="C22" s="847"/>
      <c r="D22" s="151">
        <v>42.92</v>
      </c>
      <c r="E22" s="148">
        <v>47.72</v>
      </c>
      <c r="F22" s="148">
        <v>39.770000000000003</v>
      </c>
      <c r="G22" s="232">
        <v>47.72</v>
      </c>
      <c r="H22" s="226">
        <v>39.770000000000003</v>
      </c>
      <c r="I22" s="226">
        <v>47.72</v>
      </c>
      <c r="J22" s="223">
        <v>39.770000000000003</v>
      </c>
      <c r="K22" s="221">
        <f t="shared" si="4"/>
        <v>48.52</v>
      </c>
      <c r="L22" s="224">
        <v>48.91</v>
      </c>
      <c r="M22" s="221">
        <v>59.67</v>
      </c>
      <c r="N22" s="201">
        <v>39.770000000000003</v>
      </c>
      <c r="O22" s="225">
        <v>39.770000000000003</v>
      </c>
      <c r="P22" s="201">
        <f t="shared" si="0"/>
        <v>48.52</v>
      </c>
      <c r="Q22" s="225">
        <v>48.91</v>
      </c>
      <c r="R22" s="205">
        <v>59.67</v>
      </c>
      <c r="S22" s="220">
        <f t="shared" si="1"/>
        <v>25.041911148365472</v>
      </c>
      <c r="T22" s="219">
        <f t="shared" si="2"/>
        <v>22.982147347246638</v>
      </c>
      <c r="U22" s="173"/>
    </row>
    <row r="23" spans="1:21" s="3" customFormat="1" ht="41.25" customHeight="1" x14ac:dyDescent="0.3">
      <c r="A23" s="74" t="s">
        <v>34</v>
      </c>
      <c r="B23" s="711" t="s">
        <v>39</v>
      </c>
      <c r="C23" s="712"/>
      <c r="D23" s="238">
        <v>33.239999999999995</v>
      </c>
      <c r="E23" s="238">
        <v>47.72</v>
      </c>
      <c r="F23" s="239">
        <v>35.93</v>
      </c>
      <c r="G23" s="300">
        <v>43.12</v>
      </c>
      <c r="H23" s="241">
        <v>39.770000000000003</v>
      </c>
      <c r="I23" s="241">
        <v>47.72</v>
      </c>
      <c r="J23" s="242">
        <v>35.93</v>
      </c>
      <c r="K23" s="194">
        <v>43.83</v>
      </c>
      <c r="L23" s="243">
        <v>41.39</v>
      </c>
      <c r="M23" s="194">
        <v>50.49</v>
      </c>
      <c r="N23" s="210">
        <v>39.770000000000003</v>
      </c>
      <c r="O23" s="242">
        <v>39.770000000000003</v>
      </c>
      <c r="P23" s="210">
        <f t="shared" si="0"/>
        <v>48.52</v>
      </c>
      <c r="Q23" s="242">
        <v>48.91</v>
      </c>
      <c r="R23" s="209">
        <v>59.67</v>
      </c>
      <c r="S23" s="302">
        <f t="shared" si="1"/>
        <v>17.091836734693899</v>
      </c>
      <c r="T23" s="196">
        <f t="shared" si="2"/>
        <v>22.982147347246638</v>
      </c>
      <c r="U23" s="173"/>
    </row>
    <row r="24" spans="1:21" s="3" customFormat="1" ht="77.25" customHeight="1" x14ac:dyDescent="0.3">
      <c r="A24" s="74" t="s">
        <v>36</v>
      </c>
      <c r="B24" s="846" t="s">
        <v>58</v>
      </c>
      <c r="C24" s="304" t="s">
        <v>57</v>
      </c>
      <c r="D24" s="238">
        <v>33.587999999999994</v>
      </c>
      <c r="E24" s="238">
        <v>47.72</v>
      </c>
      <c r="F24" s="239">
        <v>36.08</v>
      </c>
      <c r="G24" s="300">
        <v>43.3</v>
      </c>
      <c r="H24" s="241">
        <v>39.770000000000003</v>
      </c>
      <c r="I24" s="241">
        <v>47.72</v>
      </c>
      <c r="J24" s="242">
        <v>36.08</v>
      </c>
      <c r="K24" s="194">
        <v>44.02</v>
      </c>
      <c r="L24" s="243">
        <v>40.020000000000003</v>
      </c>
      <c r="M24" s="194">
        <v>48.824400000000004</v>
      </c>
      <c r="N24" s="210">
        <v>39.770000000000003</v>
      </c>
      <c r="O24" s="242">
        <v>39.770000000000003</v>
      </c>
      <c r="P24" s="210">
        <f t="shared" si="0"/>
        <v>48.52</v>
      </c>
      <c r="Q24" s="242">
        <v>48.91</v>
      </c>
      <c r="R24" s="209">
        <v>59.67</v>
      </c>
      <c r="S24" s="302">
        <f t="shared" si="1"/>
        <v>12.758429561200941</v>
      </c>
      <c r="T24" s="196">
        <f t="shared" si="2"/>
        <v>22.982147347246638</v>
      </c>
      <c r="U24" s="173"/>
    </row>
    <row r="25" spans="1:21" s="3" customFormat="1" ht="39.950000000000003" customHeight="1" x14ac:dyDescent="0.3">
      <c r="A25" s="74" t="s">
        <v>38</v>
      </c>
      <c r="B25" s="846"/>
      <c r="C25" s="158" t="s">
        <v>60</v>
      </c>
      <c r="D25" s="151">
        <v>40.415999999999997</v>
      </c>
      <c r="E25" s="151">
        <v>47.72</v>
      </c>
      <c r="F25" s="148">
        <v>39.770000000000003</v>
      </c>
      <c r="G25" s="232">
        <v>47.72</v>
      </c>
      <c r="H25" s="226">
        <v>39.770000000000003</v>
      </c>
      <c r="I25" s="226">
        <v>47.72</v>
      </c>
      <c r="J25" s="223">
        <v>39.770000000000003</v>
      </c>
      <c r="K25" s="221">
        <f t="shared" ref="K25:K27" si="5">ROUND(J25*1.22,2)</f>
        <v>48.52</v>
      </c>
      <c r="L25" s="224">
        <v>48.91</v>
      </c>
      <c r="M25" s="221">
        <v>59.67</v>
      </c>
      <c r="N25" s="201">
        <v>39.770000000000003</v>
      </c>
      <c r="O25" s="225">
        <v>39.770000000000003</v>
      </c>
      <c r="P25" s="201">
        <f t="shared" si="0"/>
        <v>48.52</v>
      </c>
      <c r="Q25" s="225">
        <v>48.91</v>
      </c>
      <c r="R25" s="205">
        <v>59.67</v>
      </c>
      <c r="S25" s="220">
        <f t="shared" si="1"/>
        <v>25.041911148365472</v>
      </c>
      <c r="T25" s="219">
        <f t="shared" si="2"/>
        <v>22.982147347246638</v>
      </c>
      <c r="U25" s="173"/>
    </row>
    <row r="26" spans="1:21" s="3" customFormat="1" ht="31.5" customHeight="1" x14ac:dyDescent="0.3">
      <c r="A26" s="74" t="s">
        <v>40</v>
      </c>
      <c r="B26" s="846" t="s">
        <v>90</v>
      </c>
      <c r="C26" s="165" t="s">
        <v>59</v>
      </c>
      <c r="D26" s="151">
        <v>38.843999999999994</v>
      </c>
      <c r="E26" s="151">
        <v>47.72</v>
      </c>
      <c r="F26" s="148">
        <v>39.770000000000003</v>
      </c>
      <c r="G26" s="232">
        <v>47.72</v>
      </c>
      <c r="H26" s="226">
        <v>39.770000000000003</v>
      </c>
      <c r="I26" s="226">
        <v>47.72</v>
      </c>
      <c r="J26" s="223">
        <v>39.770000000000003</v>
      </c>
      <c r="K26" s="221">
        <f t="shared" si="5"/>
        <v>48.52</v>
      </c>
      <c r="L26" s="224">
        <v>48.91</v>
      </c>
      <c r="M26" s="221">
        <v>59.67</v>
      </c>
      <c r="N26" s="201">
        <v>39.770000000000003</v>
      </c>
      <c r="O26" s="225">
        <v>39.770000000000003</v>
      </c>
      <c r="P26" s="201">
        <f t="shared" si="0"/>
        <v>48.52</v>
      </c>
      <c r="Q26" s="225">
        <v>48.91</v>
      </c>
      <c r="R26" s="205">
        <v>59.67</v>
      </c>
      <c r="S26" s="220">
        <f t="shared" si="1"/>
        <v>25.041911148365472</v>
      </c>
      <c r="T26" s="219">
        <f t="shared" si="2"/>
        <v>22.982147347246638</v>
      </c>
      <c r="U26" s="173"/>
    </row>
    <row r="27" spans="1:21" s="3" customFormat="1" ht="31.5" customHeight="1" x14ac:dyDescent="0.3">
      <c r="A27" s="74" t="s">
        <v>41</v>
      </c>
      <c r="B27" s="846"/>
      <c r="C27" s="165" t="s">
        <v>60</v>
      </c>
      <c r="D27" s="151">
        <v>56.16</v>
      </c>
      <c r="E27" s="151">
        <v>47.72</v>
      </c>
      <c r="F27" s="148">
        <v>39.770000000000003</v>
      </c>
      <c r="G27" s="232">
        <v>47.72</v>
      </c>
      <c r="H27" s="226">
        <v>39.770000000000003</v>
      </c>
      <c r="I27" s="226">
        <v>47.72</v>
      </c>
      <c r="J27" s="223">
        <v>39.770000000000003</v>
      </c>
      <c r="K27" s="221">
        <f t="shared" si="5"/>
        <v>48.52</v>
      </c>
      <c r="L27" s="224">
        <v>48.91</v>
      </c>
      <c r="M27" s="221">
        <v>59.67</v>
      </c>
      <c r="N27" s="201">
        <v>39.770000000000003</v>
      </c>
      <c r="O27" s="225">
        <v>39.770000000000003</v>
      </c>
      <c r="P27" s="201">
        <f t="shared" si="0"/>
        <v>48.52</v>
      </c>
      <c r="Q27" s="225">
        <v>48.91</v>
      </c>
      <c r="R27" s="205">
        <v>59.67</v>
      </c>
      <c r="S27" s="220">
        <f t="shared" si="1"/>
        <v>25.041911148365472</v>
      </c>
      <c r="T27" s="219">
        <f t="shared" si="2"/>
        <v>22.982147347246638</v>
      </c>
      <c r="U27" s="173"/>
    </row>
    <row r="28" spans="1:21" s="3" customFormat="1" ht="28.5" customHeight="1" x14ac:dyDescent="0.3">
      <c r="A28" s="74" t="s">
        <v>42</v>
      </c>
      <c r="B28" s="711" t="s">
        <v>44</v>
      </c>
      <c r="C28" s="712"/>
      <c r="D28" s="238">
        <v>34.78</v>
      </c>
      <c r="E28" s="238">
        <v>47.72</v>
      </c>
      <c r="F28" s="239">
        <v>35.1</v>
      </c>
      <c r="G28" s="300">
        <v>42.12</v>
      </c>
      <c r="H28" s="241">
        <v>39.770000000000003</v>
      </c>
      <c r="I28" s="241">
        <v>47.72</v>
      </c>
      <c r="J28" s="242">
        <v>35.1</v>
      </c>
      <c r="K28" s="194">
        <v>42.82</v>
      </c>
      <c r="L28" s="243">
        <v>40.57</v>
      </c>
      <c r="M28" s="194">
        <v>49.495399999999997</v>
      </c>
      <c r="N28" s="210">
        <v>39.770000000000003</v>
      </c>
      <c r="O28" s="242">
        <v>39.770000000000003</v>
      </c>
      <c r="P28" s="210">
        <f t="shared" si="0"/>
        <v>48.52</v>
      </c>
      <c r="Q28" s="242">
        <v>48.91</v>
      </c>
      <c r="R28" s="209">
        <v>59.67</v>
      </c>
      <c r="S28" s="302">
        <f t="shared" si="1"/>
        <v>17.510446343779677</v>
      </c>
      <c r="T28" s="196">
        <f t="shared" si="2"/>
        <v>22.982147347246638</v>
      </c>
      <c r="U28" s="173"/>
    </row>
    <row r="29" spans="1:21" s="5" customFormat="1" ht="41.25" customHeight="1" thickBot="1" x14ac:dyDescent="0.35">
      <c r="A29" s="76" t="s">
        <v>43</v>
      </c>
      <c r="B29" s="713" t="s">
        <v>47</v>
      </c>
      <c r="C29" s="714"/>
      <c r="D29" s="245">
        <v>32.409999999999997</v>
      </c>
      <c r="E29" s="246">
        <v>47.72</v>
      </c>
      <c r="F29" s="246">
        <v>32.78</v>
      </c>
      <c r="G29" s="305">
        <v>39.33</v>
      </c>
      <c r="H29" s="249">
        <v>39.770000000000003</v>
      </c>
      <c r="I29" s="249">
        <v>47.72</v>
      </c>
      <c r="J29" s="250">
        <v>32.78</v>
      </c>
      <c r="K29" s="251">
        <v>39.99</v>
      </c>
      <c r="L29" s="253">
        <v>36.35</v>
      </c>
      <c r="M29" s="251">
        <v>44.347000000000001</v>
      </c>
      <c r="N29" s="248">
        <v>39.770000000000003</v>
      </c>
      <c r="O29" s="252">
        <v>39.770000000000003</v>
      </c>
      <c r="P29" s="248">
        <f t="shared" si="0"/>
        <v>48.52</v>
      </c>
      <c r="Q29" s="252">
        <v>48.91</v>
      </c>
      <c r="R29" s="254">
        <v>59.67</v>
      </c>
      <c r="S29" s="306">
        <f t="shared" si="1"/>
        <v>12.756165776760753</v>
      </c>
      <c r="T29" s="307">
        <f t="shared" si="2"/>
        <v>22.982147347246638</v>
      </c>
      <c r="U29" s="173"/>
    </row>
    <row r="30" spans="1:21" s="5" customFormat="1" ht="57.75" customHeight="1" x14ac:dyDescent="0.35">
      <c r="A30" s="154"/>
      <c r="B30" s="853" t="s">
        <v>114</v>
      </c>
      <c r="C30" s="853"/>
      <c r="D30" s="853"/>
      <c r="E30" s="853"/>
      <c r="F30" s="182"/>
      <c r="K30" s="853"/>
      <c r="L30" s="853"/>
      <c r="M30" s="853"/>
      <c r="N30" s="853"/>
      <c r="O30" s="154"/>
      <c r="P30" s="154"/>
      <c r="Q30" s="154"/>
      <c r="R30" s="154"/>
      <c r="S30" s="154"/>
      <c r="U30" s="174"/>
    </row>
    <row r="31" spans="1:21" ht="46.5" customHeight="1" x14ac:dyDescent="0.35">
      <c r="A31" s="154"/>
      <c r="B31" s="183" t="s">
        <v>103</v>
      </c>
      <c r="C31" s="273"/>
      <c r="D31" s="273"/>
      <c r="E31" s="273"/>
      <c r="F31" s="182"/>
      <c r="G31" s="5"/>
      <c r="H31" s="5"/>
      <c r="I31" s="5"/>
      <c r="J31" s="5"/>
      <c r="K31" s="273"/>
      <c r="L31" s="273"/>
      <c r="M31" s="273"/>
      <c r="N31" s="273"/>
      <c r="O31" s="154"/>
      <c r="P31" s="154"/>
      <c r="Q31" s="161"/>
      <c r="R31" s="161"/>
      <c r="S31" s="161"/>
    </row>
    <row r="32" spans="1:21" ht="40.5" customHeight="1" x14ac:dyDescent="0.35">
      <c r="B32" s="282" t="s">
        <v>113</v>
      </c>
      <c r="C32" s="270">
        <v>2025</v>
      </c>
      <c r="D32" s="270"/>
      <c r="E32" s="270"/>
      <c r="F32" s="270"/>
      <c r="G32" s="270">
        <v>2026</v>
      </c>
      <c r="H32" s="161"/>
      <c r="I32" s="161"/>
      <c r="J32" s="161"/>
      <c r="K32" s="161"/>
      <c r="L32" s="161"/>
      <c r="M32" s="161"/>
      <c r="N32" s="161"/>
      <c r="O32" s="161"/>
      <c r="P32" s="161"/>
      <c r="Q32" s="159"/>
      <c r="R32" s="159"/>
      <c r="S32" s="159"/>
    </row>
    <row r="33" spans="1:16" ht="24.75" customHeight="1" x14ac:dyDescent="0.45">
      <c r="A33" s="160"/>
      <c r="B33" s="183" t="s">
        <v>2</v>
      </c>
      <c r="C33" s="271">
        <v>39.770000000000003</v>
      </c>
      <c r="D33" s="271">
        <v>48.91</v>
      </c>
      <c r="E33" s="271">
        <v>48.91</v>
      </c>
      <c r="F33" s="271">
        <v>48.91</v>
      </c>
      <c r="G33" s="271">
        <v>48.91</v>
      </c>
      <c r="H33" s="296" t="s">
        <v>115</v>
      </c>
      <c r="I33" s="159"/>
      <c r="J33" s="308" t="s">
        <v>115</v>
      </c>
      <c r="K33" s="159"/>
      <c r="L33" s="159"/>
      <c r="M33" s="159"/>
      <c r="N33" s="159"/>
      <c r="O33" s="159"/>
      <c r="P33" s="159"/>
    </row>
    <row r="34" spans="1:16" ht="33" customHeight="1" x14ac:dyDescent="0.45">
      <c r="B34" s="183" t="s">
        <v>3</v>
      </c>
      <c r="C34" s="272">
        <v>47.72</v>
      </c>
      <c r="D34" s="272">
        <v>59.67</v>
      </c>
      <c r="E34" s="272">
        <v>59.67</v>
      </c>
      <c r="F34" s="272">
        <v>59.67</v>
      </c>
      <c r="G34" s="272">
        <v>59.67</v>
      </c>
      <c r="H34" s="296" t="s">
        <v>115</v>
      </c>
      <c r="J34" s="308" t="s">
        <v>123</v>
      </c>
      <c r="N34"/>
    </row>
    <row r="35" spans="1:16" x14ac:dyDescent="0.35">
      <c r="N35"/>
    </row>
    <row r="36" spans="1:16" x14ac:dyDescent="0.35">
      <c r="N36"/>
    </row>
    <row r="37" spans="1:16" x14ac:dyDescent="0.35">
      <c r="N37"/>
    </row>
    <row r="38" spans="1:16" x14ac:dyDescent="0.35">
      <c r="N38"/>
    </row>
    <row r="39" spans="1:16" x14ac:dyDescent="0.35">
      <c r="N39"/>
    </row>
  </sheetData>
  <mergeCells count="41">
    <mergeCell ref="S2:T3"/>
    <mergeCell ref="O4:P4"/>
    <mergeCell ref="S4:S5"/>
    <mergeCell ref="T4:T5"/>
    <mergeCell ref="A1:T1"/>
    <mergeCell ref="A2:A5"/>
    <mergeCell ref="B2:C5"/>
    <mergeCell ref="D2:D5"/>
    <mergeCell ref="E2:E5"/>
    <mergeCell ref="F2:F3"/>
    <mergeCell ref="G2:H3"/>
    <mergeCell ref="I2:I3"/>
    <mergeCell ref="J2:M3"/>
    <mergeCell ref="O2:R3"/>
    <mergeCell ref="Q4:R4"/>
    <mergeCell ref="J4:K4"/>
    <mergeCell ref="B26:B27"/>
    <mergeCell ref="B28:C28"/>
    <mergeCell ref="B29:C29"/>
    <mergeCell ref="B30:E30"/>
    <mergeCell ref="K30:N30"/>
    <mergeCell ref="L4:M4"/>
    <mergeCell ref="N2:N3"/>
    <mergeCell ref="B19:C19"/>
    <mergeCell ref="B20:C20"/>
    <mergeCell ref="B21:C21"/>
    <mergeCell ref="B17:C17"/>
    <mergeCell ref="B18:C18"/>
    <mergeCell ref="B6:B7"/>
    <mergeCell ref="B8:C8"/>
    <mergeCell ref="B9:C9"/>
    <mergeCell ref="B10:C10"/>
    <mergeCell ref="B11:C11"/>
    <mergeCell ref="B12:C12"/>
    <mergeCell ref="B22:C22"/>
    <mergeCell ref="B23:C23"/>
    <mergeCell ref="B24:B25"/>
    <mergeCell ref="B13:C13"/>
    <mergeCell ref="B14:C14"/>
    <mergeCell ref="B15:C15"/>
    <mergeCell ref="B16:C16"/>
  </mergeCells>
  <pageMargins left="0.31496062992125984" right="0.31496062992125984" top="0.15748031496062992" bottom="0.15748031496062992" header="0.31496062992125984" footer="0.31496062992125984"/>
  <pageSetup paperSize="9" scale="34"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M39"/>
  <sheetViews>
    <sheetView zoomScale="60" zoomScaleNormal="60" workbookViewId="0">
      <selection activeCell="X20" sqref="X20"/>
    </sheetView>
  </sheetViews>
  <sheetFormatPr defaultRowHeight="15" x14ac:dyDescent="0.25"/>
  <cols>
    <col min="1" max="1" width="6.140625" customWidth="1"/>
    <col min="2" max="2" width="29.7109375" customWidth="1"/>
    <col min="3" max="3" width="25.5703125" customWidth="1"/>
    <col min="4" max="4" width="14.85546875" hidden="1" customWidth="1"/>
    <col min="5" max="5" width="17.28515625" hidden="1" customWidth="1"/>
    <col min="6" max="6" width="19.42578125" hidden="1" customWidth="1"/>
    <col min="7" max="7" width="17.28515625" customWidth="1"/>
    <col min="8" max="8" width="16.5703125" customWidth="1"/>
    <col min="9" max="9" width="17.5703125" hidden="1" customWidth="1"/>
    <col min="10" max="10" width="14.5703125" customWidth="1"/>
    <col min="11" max="13" width="14" customWidth="1"/>
    <col min="14" max="14" width="15.42578125" customWidth="1"/>
    <col min="15" max="18" width="14.140625" customWidth="1"/>
    <col min="19" max="19" width="17" customWidth="1"/>
    <col min="20" max="20" width="14.140625" customWidth="1"/>
    <col min="21" max="22" width="17" style="5" customWidth="1"/>
    <col min="23" max="37" width="9.140625" style="5"/>
  </cols>
  <sheetData>
    <row r="1" spans="1:39" ht="92.25" customHeight="1" thickBot="1" x14ac:dyDescent="0.3">
      <c r="A1" s="614" t="s">
        <v>106</v>
      </c>
      <c r="B1" s="614"/>
      <c r="C1" s="614"/>
      <c r="D1" s="614"/>
      <c r="E1" s="614"/>
      <c r="F1" s="614"/>
      <c r="G1" s="614"/>
      <c r="H1" s="614"/>
      <c r="I1" s="614"/>
      <c r="J1" s="614"/>
      <c r="K1" s="614"/>
      <c r="L1" s="614"/>
      <c r="M1" s="614"/>
      <c r="N1" s="614"/>
      <c r="O1" s="614"/>
      <c r="P1" s="614"/>
      <c r="Q1" s="614"/>
      <c r="R1" s="614"/>
      <c r="S1" s="614"/>
      <c r="T1" s="614"/>
      <c r="U1" s="152"/>
      <c r="V1" s="152"/>
      <c r="W1" s="152"/>
      <c r="X1" s="152"/>
      <c r="Y1" s="152"/>
      <c r="Z1" s="152"/>
      <c r="AA1" s="152"/>
      <c r="AB1" s="152"/>
      <c r="AC1" s="152"/>
      <c r="AD1" s="152"/>
      <c r="AE1" s="152"/>
      <c r="AF1" s="152"/>
      <c r="AG1" s="152"/>
      <c r="AH1" s="152"/>
      <c r="AI1" s="152"/>
      <c r="AJ1" s="152"/>
      <c r="AK1" s="152"/>
      <c r="AL1" s="162"/>
      <c r="AM1" s="162"/>
    </row>
    <row r="2" spans="1:39" ht="19.5" customHeight="1" thickBot="1" x14ac:dyDescent="0.3">
      <c r="A2" s="659" t="s">
        <v>0</v>
      </c>
      <c r="B2" s="659" t="s">
        <v>62</v>
      </c>
      <c r="C2" s="661"/>
      <c r="D2" s="660" t="s">
        <v>108</v>
      </c>
      <c r="E2" s="825" t="s">
        <v>86</v>
      </c>
      <c r="F2" s="687" t="s">
        <v>100</v>
      </c>
      <c r="G2" s="888" t="s">
        <v>122</v>
      </c>
      <c r="H2" s="889"/>
      <c r="I2" s="687" t="s">
        <v>100</v>
      </c>
      <c r="J2" s="864" t="s">
        <v>111</v>
      </c>
      <c r="K2" s="865"/>
      <c r="L2" s="865"/>
      <c r="M2" s="866"/>
      <c r="N2" s="872" t="s">
        <v>122</v>
      </c>
      <c r="O2" s="831" t="s">
        <v>112</v>
      </c>
      <c r="P2" s="832"/>
      <c r="Q2" s="832"/>
      <c r="R2" s="833"/>
      <c r="S2" s="837" t="s">
        <v>89</v>
      </c>
      <c r="T2" s="838"/>
      <c r="U2" s="166"/>
      <c r="V2" s="166"/>
      <c r="W2" s="166"/>
      <c r="X2" s="166"/>
      <c r="Y2" s="166"/>
      <c r="Z2" s="166"/>
      <c r="AA2" s="166"/>
      <c r="AB2" s="166"/>
      <c r="AC2" s="166"/>
      <c r="AD2" s="166"/>
      <c r="AE2" s="166"/>
      <c r="AF2" s="166"/>
      <c r="AG2" s="166"/>
      <c r="AH2" s="166"/>
      <c r="AI2" s="152"/>
      <c r="AJ2" s="152"/>
      <c r="AK2" s="152"/>
      <c r="AL2" s="162"/>
      <c r="AM2" s="162"/>
    </row>
    <row r="3" spans="1:39" ht="19.5" customHeight="1" thickBot="1" x14ac:dyDescent="0.3">
      <c r="A3" s="660"/>
      <c r="B3" s="660"/>
      <c r="C3" s="627"/>
      <c r="D3" s="685"/>
      <c r="E3" s="826"/>
      <c r="F3" s="887"/>
      <c r="G3" s="890"/>
      <c r="H3" s="891"/>
      <c r="I3" s="887"/>
      <c r="J3" s="867"/>
      <c r="K3" s="868"/>
      <c r="L3" s="868"/>
      <c r="M3" s="869"/>
      <c r="N3" s="873"/>
      <c r="O3" s="897"/>
      <c r="P3" s="898"/>
      <c r="Q3" s="898"/>
      <c r="R3" s="899"/>
      <c r="S3" s="900"/>
      <c r="T3" s="901"/>
      <c r="U3" s="166"/>
      <c r="V3" s="166"/>
      <c r="W3" s="166"/>
      <c r="X3" s="166"/>
      <c r="Y3" s="166"/>
      <c r="Z3" s="166"/>
      <c r="AA3" s="166"/>
      <c r="AB3" s="166"/>
      <c r="AC3" s="166"/>
      <c r="AD3" s="166"/>
      <c r="AE3" s="166"/>
      <c r="AF3" s="166"/>
      <c r="AG3" s="166"/>
      <c r="AH3" s="166"/>
      <c r="AI3" s="152"/>
      <c r="AJ3" s="152"/>
      <c r="AK3" s="152"/>
      <c r="AL3" s="162"/>
      <c r="AM3" s="162"/>
    </row>
    <row r="4" spans="1:39" ht="19.5" customHeight="1" thickBot="1" x14ac:dyDescent="0.3">
      <c r="A4" s="660"/>
      <c r="B4" s="660"/>
      <c r="C4" s="627"/>
      <c r="D4" s="685"/>
      <c r="E4" s="826"/>
      <c r="F4" s="887"/>
      <c r="G4" s="890"/>
      <c r="H4" s="891"/>
      <c r="I4" s="887"/>
      <c r="J4" s="867"/>
      <c r="K4" s="868"/>
      <c r="L4" s="868"/>
      <c r="M4" s="869"/>
      <c r="N4" s="873"/>
      <c r="O4" s="897"/>
      <c r="P4" s="898"/>
      <c r="Q4" s="898"/>
      <c r="R4" s="899"/>
      <c r="S4" s="900"/>
      <c r="T4" s="901"/>
      <c r="U4" s="166"/>
      <c r="V4" s="166"/>
      <c r="W4" s="166"/>
      <c r="X4" s="166"/>
      <c r="Y4" s="166"/>
      <c r="Z4" s="166"/>
      <c r="AA4" s="166"/>
      <c r="AB4" s="166"/>
      <c r="AC4" s="166"/>
      <c r="AD4" s="166"/>
      <c r="AE4" s="166"/>
      <c r="AF4" s="166"/>
      <c r="AG4" s="166"/>
      <c r="AH4" s="166"/>
      <c r="AI4" s="152"/>
      <c r="AJ4" s="152"/>
      <c r="AK4" s="152"/>
      <c r="AL4" s="162"/>
      <c r="AM4" s="162"/>
    </row>
    <row r="5" spans="1:39" ht="104.25" customHeight="1" thickBot="1" x14ac:dyDescent="0.3">
      <c r="A5" s="660"/>
      <c r="B5" s="660"/>
      <c r="C5" s="627"/>
      <c r="D5" s="685"/>
      <c r="E5" s="826"/>
      <c r="F5" s="688"/>
      <c r="G5" s="892"/>
      <c r="H5" s="893"/>
      <c r="I5" s="688"/>
      <c r="J5" s="894"/>
      <c r="K5" s="895"/>
      <c r="L5" s="895"/>
      <c r="M5" s="896"/>
      <c r="N5" s="874"/>
      <c r="O5" s="834"/>
      <c r="P5" s="835"/>
      <c r="Q5" s="835"/>
      <c r="R5" s="836"/>
      <c r="S5" s="839"/>
      <c r="T5" s="840"/>
      <c r="U5" s="166"/>
      <c r="V5" s="166"/>
      <c r="W5" s="166"/>
      <c r="X5" s="166"/>
      <c r="Y5" s="166"/>
      <c r="Z5" s="166"/>
      <c r="AA5" s="166"/>
      <c r="AB5" s="166"/>
      <c r="AC5" s="166"/>
      <c r="AD5" s="166"/>
      <c r="AE5" s="166"/>
      <c r="AF5" s="166"/>
      <c r="AG5" s="166"/>
      <c r="AH5" s="166"/>
      <c r="AI5" s="152"/>
      <c r="AJ5" s="152"/>
      <c r="AK5" s="152"/>
      <c r="AL5" s="162"/>
      <c r="AM5" s="162"/>
    </row>
    <row r="6" spans="1:39" ht="137.25" customHeight="1" thickBot="1" x14ac:dyDescent="0.3">
      <c r="A6" s="660"/>
      <c r="B6" s="660"/>
      <c r="C6" s="627"/>
      <c r="D6" s="685"/>
      <c r="E6" s="826"/>
      <c r="F6" s="185" t="s">
        <v>87</v>
      </c>
      <c r="G6" s="318" t="s">
        <v>87</v>
      </c>
      <c r="H6" s="318" t="s">
        <v>88</v>
      </c>
      <c r="I6" s="319" t="s">
        <v>87</v>
      </c>
      <c r="J6" s="902" t="s">
        <v>120</v>
      </c>
      <c r="K6" s="903"/>
      <c r="L6" s="902" t="s">
        <v>105</v>
      </c>
      <c r="M6" s="903"/>
      <c r="N6" s="322" t="s">
        <v>88</v>
      </c>
      <c r="O6" s="902" t="s">
        <v>121</v>
      </c>
      <c r="P6" s="903"/>
      <c r="Q6" s="902" t="s">
        <v>105</v>
      </c>
      <c r="R6" s="903"/>
      <c r="S6" s="883" t="s">
        <v>128</v>
      </c>
      <c r="T6" s="883" t="s">
        <v>129</v>
      </c>
      <c r="U6" s="166"/>
      <c r="V6" s="166"/>
      <c r="W6" s="166"/>
      <c r="X6" s="166"/>
      <c r="Y6" s="166"/>
      <c r="Z6" s="166"/>
      <c r="AA6" s="166"/>
      <c r="AB6" s="166"/>
      <c r="AC6" s="166"/>
      <c r="AD6" s="166"/>
      <c r="AE6" s="166"/>
      <c r="AF6" s="166"/>
      <c r="AG6" s="166"/>
      <c r="AH6" s="166"/>
    </row>
    <row r="7" spans="1:39" ht="19.5" customHeight="1" thickBot="1" x14ac:dyDescent="0.3">
      <c r="A7" s="660"/>
      <c r="B7" s="659"/>
      <c r="C7" s="661"/>
      <c r="D7" s="686"/>
      <c r="E7" s="827"/>
      <c r="F7" s="186" t="s">
        <v>2</v>
      </c>
      <c r="G7" s="320" t="s">
        <v>3</v>
      </c>
      <c r="H7" s="320" t="s">
        <v>2</v>
      </c>
      <c r="I7" s="321" t="s">
        <v>3</v>
      </c>
      <c r="J7" s="233" t="s">
        <v>2</v>
      </c>
      <c r="K7" s="234" t="s">
        <v>3</v>
      </c>
      <c r="L7" s="233" t="s">
        <v>2</v>
      </c>
      <c r="M7" s="234" t="s">
        <v>3</v>
      </c>
      <c r="N7" s="277" t="s">
        <v>2</v>
      </c>
      <c r="O7" s="235" t="s">
        <v>2</v>
      </c>
      <c r="P7" s="236" t="s">
        <v>3</v>
      </c>
      <c r="Q7" s="235" t="s">
        <v>2</v>
      </c>
      <c r="R7" s="236" t="s">
        <v>3</v>
      </c>
      <c r="S7" s="884"/>
      <c r="T7" s="884"/>
      <c r="U7" s="166"/>
      <c r="V7" s="166"/>
      <c r="W7" s="166"/>
      <c r="X7" s="166"/>
      <c r="Y7" s="166"/>
      <c r="Z7" s="166"/>
      <c r="AA7" s="166"/>
      <c r="AB7" s="166"/>
      <c r="AC7" s="166"/>
      <c r="AD7" s="166"/>
      <c r="AE7" s="166"/>
      <c r="AF7" s="166"/>
      <c r="AG7" s="166"/>
      <c r="AH7" s="166"/>
    </row>
    <row r="8" spans="1:39" ht="33" customHeight="1" x14ac:dyDescent="0.25">
      <c r="A8" s="168" t="s">
        <v>4</v>
      </c>
      <c r="B8" s="885" t="s">
        <v>91</v>
      </c>
      <c r="C8" s="192" t="s">
        <v>63</v>
      </c>
      <c r="D8" s="170">
        <v>33.409999999999997</v>
      </c>
      <c r="E8" s="187">
        <v>41.09</v>
      </c>
      <c r="F8" s="163">
        <v>32.92</v>
      </c>
      <c r="G8" s="194">
        <v>39.5</v>
      </c>
      <c r="H8" s="195">
        <v>34.24</v>
      </c>
      <c r="I8" s="196">
        <v>41.09</v>
      </c>
      <c r="J8" s="197">
        <v>32.92</v>
      </c>
      <c r="K8" s="194">
        <v>40.159999999999997</v>
      </c>
      <c r="L8" s="197">
        <v>38.479999999999997</v>
      </c>
      <c r="M8" s="194">
        <v>46.95</v>
      </c>
      <c r="N8" s="278">
        <v>34.24</v>
      </c>
      <c r="O8" s="309">
        <v>34.24</v>
      </c>
      <c r="P8" s="196">
        <f t="shared" ref="P8:P31" si="0">ROUND(O8*1.22,2)</f>
        <v>41.77</v>
      </c>
      <c r="Q8" s="198">
        <v>42.79</v>
      </c>
      <c r="R8" s="196">
        <v>52.2</v>
      </c>
      <c r="S8" s="301">
        <f t="shared" ref="S8:S31" si="1">M8/G8*100-100</f>
        <v>18.860759493670898</v>
      </c>
      <c r="T8" s="301">
        <f>Q8/H8*100-100</f>
        <v>24.970794392523359</v>
      </c>
      <c r="U8" s="166"/>
      <c r="X8" s="166"/>
      <c r="Y8" s="166"/>
      <c r="Z8" s="166"/>
      <c r="AA8" s="166"/>
      <c r="AB8" s="166"/>
      <c r="AC8" s="166"/>
      <c r="AD8" s="166"/>
      <c r="AE8" s="166"/>
      <c r="AF8" s="166"/>
      <c r="AG8" s="166"/>
      <c r="AH8" s="166"/>
    </row>
    <row r="9" spans="1:39" ht="38.25" customHeight="1" x14ac:dyDescent="0.25">
      <c r="A9" s="169" t="s">
        <v>6</v>
      </c>
      <c r="B9" s="886"/>
      <c r="C9" s="171" t="s">
        <v>64</v>
      </c>
      <c r="D9" s="139">
        <v>12.44</v>
      </c>
      <c r="E9" s="150">
        <v>30.71</v>
      </c>
      <c r="F9" s="156">
        <v>25.59</v>
      </c>
      <c r="G9" s="199">
        <v>30.71</v>
      </c>
      <c r="H9" s="200">
        <v>25.59</v>
      </c>
      <c r="I9" s="201">
        <v>30.71</v>
      </c>
      <c r="J9" s="202">
        <v>25.59</v>
      </c>
      <c r="K9" s="203">
        <f>ROUND(J9*1.22,2)</f>
        <v>31.22</v>
      </c>
      <c r="L9" s="202">
        <v>33.61</v>
      </c>
      <c r="M9" s="203">
        <v>41</v>
      </c>
      <c r="N9" s="279">
        <v>25.59</v>
      </c>
      <c r="O9" s="276">
        <v>25.59</v>
      </c>
      <c r="P9" s="201">
        <f t="shared" si="0"/>
        <v>31.22</v>
      </c>
      <c r="Q9" s="204">
        <v>33.61</v>
      </c>
      <c r="R9" s="201">
        <v>41</v>
      </c>
      <c r="S9" s="323">
        <f>M9/G9*100-100</f>
        <v>33.507000976880477</v>
      </c>
      <c r="T9" s="323">
        <f t="shared" ref="T9:T31" si="2">Q9/H9*100-100</f>
        <v>31.34036733098867</v>
      </c>
      <c r="U9" s="166"/>
      <c r="X9" s="166"/>
      <c r="Y9" s="166"/>
      <c r="Z9" s="166"/>
      <c r="AA9" s="166"/>
      <c r="AB9" s="166"/>
      <c r="AC9" s="166"/>
      <c r="AD9" s="166"/>
      <c r="AE9" s="166"/>
      <c r="AF9" s="166"/>
      <c r="AG9" s="166"/>
      <c r="AH9" s="166"/>
    </row>
    <row r="10" spans="1:39" ht="32.25" customHeight="1" x14ac:dyDescent="0.25">
      <c r="A10" s="107" t="s">
        <v>8</v>
      </c>
      <c r="B10" s="878" t="s">
        <v>7</v>
      </c>
      <c r="C10" s="879"/>
      <c r="D10" s="141">
        <v>51.17</v>
      </c>
      <c r="E10" s="149">
        <v>41.09</v>
      </c>
      <c r="F10" s="156">
        <v>34.24</v>
      </c>
      <c r="G10" s="205">
        <v>41.09</v>
      </c>
      <c r="H10" s="206">
        <v>34.24</v>
      </c>
      <c r="I10" s="201">
        <v>41.09</v>
      </c>
      <c r="J10" s="202">
        <v>34.24</v>
      </c>
      <c r="K10" s="203">
        <f>ROUND(J10*1.22,2)</f>
        <v>41.77</v>
      </c>
      <c r="L10" s="202">
        <v>42.79</v>
      </c>
      <c r="M10" s="208">
        <v>52.2</v>
      </c>
      <c r="N10" s="279">
        <v>34.24</v>
      </c>
      <c r="O10" s="310">
        <v>34.24</v>
      </c>
      <c r="P10" s="201">
        <f t="shared" si="0"/>
        <v>41.77</v>
      </c>
      <c r="Q10" s="207">
        <v>42.79</v>
      </c>
      <c r="R10" s="201">
        <v>52.2</v>
      </c>
      <c r="S10" s="323">
        <f t="shared" si="1"/>
        <v>27.038208809929415</v>
      </c>
      <c r="T10" s="323">
        <f t="shared" si="2"/>
        <v>24.970794392523359</v>
      </c>
      <c r="U10" s="166"/>
      <c r="X10" s="166"/>
      <c r="Y10" s="166"/>
      <c r="Z10" s="166"/>
      <c r="AA10" s="166"/>
      <c r="AB10" s="166"/>
      <c r="AC10" s="166"/>
      <c r="AD10" s="166"/>
      <c r="AE10" s="166"/>
      <c r="AF10" s="166"/>
      <c r="AG10" s="166"/>
      <c r="AH10" s="166"/>
    </row>
    <row r="11" spans="1:39" ht="33" customHeight="1" x14ac:dyDescent="0.25">
      <c r="A11" s="107" t="s">
        <v>10</v>
      </c>
      <c r="B11" s="878" t="s">
        <v>9</v>
      </c>
      <c r="C11" s="879"/>
      <c r="D11" s="141">
        <v>60.95</v>
      </c>
      <c r="E11" s="149">
        <v>41.09</v>
      </c>
      <c r="F11" s="156">
        <v>34.24</v>
      </c>
      <c r="G11" s="205">
        <v>41.09</v>
      </c>
      <c r="H11" s="206">
        <v>34.24</v>
      </c>
      <c r="I11" s="201">
        <v>41.09</v>
      </c>
      <c r="J11" s="202">
        <v>34.24</v>
      </c>
      <c r="K11" s="203">
        <f t="shared" ref="K11:K13" si="3">ROUND(J11*1.22,2)</f>
        <v>41.77</v>
      </c>
      <c r="L11" s="202">
        <v>42.79</v>
      </c>
      <c r="M11" s="208">
        <v>52.2</v>
      </c>
      <c r="N11" s="279">
        <v>34.24</v>
      </c>
      <c r="O11" s="310">
        <v>34.24</v>
      </c>
      <c r="P11" s="201">
        <f t="shared" si="0"/>
        <v>41.77</v>
      </c>
      <c r="Q11" s="207">
        <v>42.79</v>
      </c>
      <c r="R11" s="201">
        <v>52.2</v>
      </c>
      <c r="S11" s="323">
        <f t="shared" si="1"/>
        <v>27.038208809929415</v>
      </c>
      <c r="T11" s="323">
        <f t="shared" si="2"/>
        <v>24.970794392523359</v>
      </c>
      <c r="U11" s="166"/>
      <c r="X11" s="166"/>
      <c r="Y11" s="166"/>
      <c r="Z11" s="166"/>
      <c r="AA11" s="166"/>
      <c r="AB11" s="166"/>
      <c r="AC11" s="166"/>
      <c r="AD11" s="166"/>
      <c r="AE11" s="166"/>
      <c r="AF11" s="166"/>
      <c r="AG11" s="166"/>
      <c r="AH11" s="166"/>
    </row>
    <row r="12" spans="1:39" ht="36" customHeight="1" x14ac:dyDescent="0.25">
      <c r="A12" s="107" t="s">
        <v>12</v>
      </c>
      <c r="B12" s="878" t="s">
        <v>11</v>
      </c>
      <c r="C12" s="879"/>
      <c r="D12" s="141">
        <v>38.840000000000003</v>
      </c>
      <c r="E12" s="149">
        <v>41.09</v>
      </c>
      <c r="F12" s="156">
        <v>34.24</v>
      </c>
      <c r="G12" s="205">
        <v>41.09</v>
      </c>
      <c r="H12" s="206">
        <v>34.24</v>
      </c>
      <c r="I12" s="201">
        <v>41.09</v>
      </c>
      <c r="J12" s="202">
        <v>34.24</v>
      </c>
      <c r="K12" s="203">
        <f t="shared" si="3"/>
        <v>41.77</v>
      </c>
      <c r="L12" s="202">
        <v>42.79</v>
      </c>
      <c r="M12" s="208">
        <v>52.2</v>
      </c>
      <c r="N12" s="279">
        <v>34.24</v>
      </c>
      <c r="O12" s="310">
        <v>34.24</v>
      </c>
      <c r="P12" s="201">
        <f t="shared" si="0"/>
        <v>41.77</v>
      </c>
      <c r="Q12" s="207">
        <v>42.79</v>
      </c>
      <c r="R12" s="201">
        <v>52.2</v>
      </c>
      <c r="S12" s="323">
        <f t="shared" si="1"/>
        <v>27.038208809929415</v>
      </c>
      <c r="T12" s="323">
        <f t="shared" si="2"/>
        <v>24.970794392523359</v>
      </c>
    </row>
    <row r="13" spans="1:39" ht="35.25" customHeight="1" x14ac:dyDescent="0.25">
      <c r="A13" s="107" t="s">
        <v>14</v>
      </c>
      <c r="B13" s="878" t="s">
        <v>13</v>
      </c>
      <c r="C13" s="879"/>
      <c r="D13" s="141">
        <v>56</v>
      </c>
      <c r="E13" s="149">
        <v>41.09</v>
      </c>
      <c r="F13" s="156">
        <v>34.24</v>
      </c>
      <c r="G13" s="205">
        <v>41.09</v>
      </c>
      <c r="H13" s="206">
        <v>34.24</v>
      </c>
      <c r="I13" s="201">
        <v>41.09</v>
      </c>
      <c r="J13" s="202">
        <v>34.24</v>
      </c>
      <c r="K13" s="203">
        <f t="shared" si="3"/>
        <v>41.77</v>
      </c>
      <c r="L13" s="202">
        <v>42.79</v>
      </c>
      <c r="M13" s="208">
        <v>52.2</v>
      </c>
      <c r="N13" s="279">
        <v>34.24</v>
      </c>
      <c r="O13" s="310">
        <v>34.24</v>
      </c>
      <c r="P13" s="201">
        <f t="shared" si="0"/>
        <v>41.77</v>
      </c>
      <c r="Q13" s="207">
        <v>42.79</v>
      </c>
      <c r="R13" s="201">
        <v>52.2</v>
      </c>
      <c r="S13" s="323">
        <f t="shared" si="1"/>
        <v>27.038208809929415</v>
      </c>
      <c r="T13" s="323">
        <f t="shared" si="2"/>
        <v>24.970794392523359</v>
      </c>
    </row>
    <row r="14" spans="1:39" ht="33.75" customHeight="1" x14ac:dyDescent="0.25">
      <c r="A14" s="107" t="s">
        <v>16</v>
      </c>
      <c r="B14" s="875" t="s">
        <v>15</v>
      </c>
      <c r="C14" s="712"/>
      <c r="D14" s="188">
        <v>30.76</v>
      </c>
      <c r="E14" s="189">
        <v>41.09</v>
      </c>
      <c r="F14" s="163">
        <v>30.29</v>
      </c>
      <c r="G14" s="209">
        <v>36.35</v>
      </c>
      <c r="H14" s="195">
        <v>34.24</v>
      </c>
      <c r="I14" s="210">
        <v>41.09</v>
      </c>
      <c r="J14" s="197">
        <v>30.29</v>
      </c>
      <c r="K14" s="209">
        <v>36.950000000000003</v>
      </c>
      <c r="L14" s="197">
        <v>40.98</v>
      </c>
      <c r="M14" s="209">
        <v>50</v>
      </c>
      <c r="N14" s="278">
        <v>34.24</v>
      </c>
      <c r="O14" s="309">
        <v>34.24</v>
      </c>
      <c r="P14" s="210">
        <f t="shared" si="0"/>
        <v>41.77</v>
      </c>
      <c r="Q14" s="198">
        <v>42.79</v>
      </c>
      <c r="R14" s="210">
        <v>52.2</v>
      </c>
      <c r="S14" s="301">
        <f t="shared" si="1"/>
        <v>37.551581843191173</v>
      </c>
      <c r="T14" s="301">
        <f t="shared" si="2"/>
        <v>24.970794392523359</v>
      </c>
    </row>
    <row r="15" spans="1:39" ht="32.25" customHeight="1" x14ac:dyDescent="0.25">
      <c r="A15" s="107" t="s">
        <v>17</v>
      </c>
      <c r="B15" s="878" t="s">
        <v>52</v>
      </c>
      <c r="C15" s="879"/>
      <c r="D15" s="141">
        <v>34.21</v>
      </c>
      <c r="E15" s="149">
        <v>41.09</v>
      </c>
      <c r="F15" s="156">
        <v>34.24</v>
      </c>
      <c r="G15" s="205">
        <v>41.09</v>
      </c>
      <c r="H15" s="206">
        <v>34.24</v>
      </c>
      <c r="I15" s="201">
        <v>41.09</v>
      </c>
      <c r="J15" s="202">
        <v>34.24</v>
      </c>
      <c r="K15" s="208">
        <f t="shared" ref="K15:K29" si="4">ROUND(J15*1.22,2)</f>
        <v>41.77</v>
      </c>
      <c r="L15" s="202">
        <v>42.79</v>
      </c>
      <c r="M15" s="208">
        <v>52.2</v>
      </c>
      <c r="N15" s="279">
        <v>34.24</v>
      </c>
      <c r="O15" s="310">
        <v>34.24</v>
      </c>
      <c r="P15" s="201">
        <f t="shared" si="0"/>
        <v>41.77</v>
      </c>
      <c r="Q15" s="207">
        <v>42.79</v>
      </c>
      <c r="R15" s="201">
        <v>52.2</v>
      </c>
      <c r="S15" s="323">
        <f t="shared" si="1"/>
        <v>27.038208809929415</v>
      </c>
      <c r="T15" s="323">
        <f t="shared" si="2"/>
        <v>24.970794392523359</v>
      </c>
    </row>
    <row r="16" spans="1:39" ht="32.25" customHeight="1" x14ac:dyDescent="0.25">
      <c r="A16" s="107" t="s">
        <v>18</v>
      </c>
      <c r="B16" s="878" t="s">
        <v>20</v>
      </c>
      <c r="C16" s="879"/>
      <c r="D16" s="141">
        <v>37.25</v>
      </c>
      <c r="E16" s="149">
        <v>41.09</v>
      </c>
      <c r="F16" s="156">
        <v>34.24</v>
      </c>
      <c r="G16" s="205">
        <v>41.09</v>
      </c>
      <c r="H16" s="206">
        <v>34.24</v>
      </c>
      <c r="I16" s="201">
        <v>41.09</v>
      </c>
      <c r="J16" s="202">
        <v>34.24</v>
      </c>
      <c r="K16" s="208">
        <f t="shared" si="4"/>
        <v>41.77</v>
      </c>
      <c r="L16" s="202">
        <v>42.79</v>
      </c>
      <c r="M16" s="208">
        <v>52.2</v>
      </c>
      <c r="N16" s="279">
        <v>34.24</v>
      </c>
      <c r="O16" s="310">
        <v>34.24</v>
      </c>
      <c r="P16" s="201">
        <f t="shared" si="0"/>
        <v>41.77</v>
      </c>
      <c r="Q16" s="207">
        <v>42.79</v>
      </c>
      <c r="R16" s="201">
        <v>52.2</v>
      </c>
      <c r="S16" s="323">
        <f t="shared" si="1"/>
        <v>27.038208809929415</v>
      </c>
      <c r="T16" s="323">
        <f t="shared" si="2"/>
        <v>24.970794392523359</v>
      </c>
    </row>
    <row r="17" spans="1:20" ht="32.25" customHeight="1" x14ac:dyDescent="0.25">
      <c r="A17" s="107" t="s">
        <v>19</v>
      </c>
      <c r="B17" s="878" t="s">
        <v>22</v>
      </c>
      <c r="C17" s="879"/>
      <c r="D17" s="141">
        <v>42.08</v>
      </c>
      <c r="E17" s="149">
        <v>41.09</v>
      </c>
      <c r="F17" s="156">
        <v>34.24</v>
      </c>
      <c r="G17" s="205">
        <v>41.09</v>
      </c>
      <c r="H17" s="206">
        <v>34.24</v>
      </c>
      <c r="I17" s="201">
        <v>41.09</v>
      </c>
      <c r="J17" s="202">
        <v>34.24</v>
      </c>
      <c r="K17" s="208">
        <f t="shared" si="4"/>
        <v>41.77</v>
      </c>
      <c r="L17" s="202">
        <v>42.79</v>
      </c>
      <c r="M17" s="208">
        <v>52.2</v>
      </c>
      <c r="N17" s="279">
        <v>34.24</v>
      </c>
      <c r="O17" s="310">
        <v>34.24</v>
      </c>
      <c r="P17" s="201">
        <f t="shared" si="0"/>
        <v>41.77</v>
      </c>
      <c r="Q17" s="207">
        <v>42.79</v>
      </c>
      <c r="R17" s="201">
        <v>52.2</v>
      </c>
      <c r="S17" s="323">
        <f t="shared" si="1"/>
        <v>27.038208809929415</v>
      </c>
      <c r="T17" s="323">
        <f t="shared" si="2"/>
        <v>24.970794392523359</v>
      </c>
    </row>
    <row r="18" spans="1:20" ht="32.25" customHeight="1" x14ac:dyDescent="0.25">
      <c r="A18" s="107" t="s">
        <v>21</v>
      </c>
      <c r="B18" s="878" t="s">
        <v>45</v>
      </c>
      <c r="C18" s="879"/>
      <c r="D18" s="141">
        <v>47.22</v>
      </c>
      <c r="E18" s="149">
        <v>41.09</v>
      </c>
      <c r="F18" s="156">
        <v>34.24</v>
      </c>
      <c r="G18" s="205">
        <v>41.09</v>
      </c>
      <c r="H18" s="206">
        <v>34.24</v>
      </c>
      <c r="I18" s="201">
        <v>41.09</v>
      </c>
      <c r="J18" s="202">
        <v>34.24</v>
      </c>
      <c r="K18" s="208">
        <f t="shared" si="4"/>
        <v>41.77</v>
      </c>
      <c r="L18" s="202">
        <v>42.79</v>
      </c>
      <c r="M18" s="208">
        <v>52.2</v>
      </c>
      <c r="N18" s="279">
        <v>34.24</v>
      </c>
      <c r="O18" s="310">
        <v>34.24</v>
      </c>
      <c r="P18" s="201">
        <f t="shared" si="0"/>
        <v>41.77</v>
      </c>
      <c r="Q18" s="207">
        <v>42.79</v>
      </c>
      <c r="R18" s="201">
        <v>52.2</v>
      </c>
      <c r="S18" s="323">
        <f t="shared" si="1"/>
        <v>27.038208809929415</v>
      </c>
      <c r="T18" s="323">
        <f>Q18/H18*100-100</f>
        <v>24.970794392523359</v>
      </c>
    </row>
    <row r="19" spans="1:20" ht="32.25" customHeight="1" x14ac:dyDescent="0.25">
      <c r="A19" s="107" t="s">
        <v>23</v>
      </c>
      <c r="B19" s="878" t="s">
        <v>27</v>
      </c>
      <c r="C19" s="879"/>
      <c r="D19" s="141">
        <v>64.08</v>
      </c>
      <c r="E19" s="149">
        <v>41.09</v>
      </c>
      <c r="F19" s="156">
        <v>34.24</v>
      </c>
      <c r="G19" s="205">
        <v>41.09</v>
      </c>
      <c r="H19" s="206">
        <v>34.24</v>
      </c>
      <c r="I19" s="201">
        <v>41.09</v>
      </c>
      <c r="J19" s="202">
        <v>34.24</v>
      </c>
      <c r="K19" s="208">
        <f t="shared" si="4"/>
        <v>41.77</v>
      </c>
      <c r="L19" s="202">
        <v>42.79</v>
      </c>
      <c r="M19" s="208">
        <v>52.2</v>
      </c>
      <c r="N19" s="279">
        <v>34.24</v>
      </c>
      <c r="O19" s="310">
        <v>34.24</v>
      </c>
      <c r="P19" s="201">
        <f t="shared" si="0"/>
        <v>41.77</v>
      </c>
      <c r="Q19" s="207">
        <v>42.79</v>
      </c>
      <c r="R19" s="201">
        <v>52.2</v>
      </c>
      <c r="S19" s="323">
        <f t="shared" si="1"/>
        <v>27.038208809929415</v>
      </c>
      <c r="T19" s="323">
        <f t="shared" si="2"/>
        <v>24.970794392523359</v>
      </c>
    </row>
    <row r="20" spans="1:20" ht="32.25" customHeight="1" x14ac:dyDescent="0.25">
      <c r="A20" s="107" t="s">
        <v>24</v>
      </c>
      <c r="B20" s="878" t="s">
        <v>29</v>
      </c>
      <c r="C20" s="879"/>
      <c r="D20" s="141">
        <v>63.34</v>
      </c>
      <c r="E20" s="149">
        <v>41.09</v>
      </c>
      <c r="F20" s="156">
        <v>34.24</v>
      </c>
      <c r="G20" s="205">
        <v>41.09</v>
      </c>
      <c r="H20" s="206">
        <v>34.24</v>
      </c>
      <c r="I20" s="201">
        <v>41.09</v>
      </c>
      <c r="J20" s="202">
        <v>34.24</v>
      </c>
      <c r="K20" s="208">
        <f t="shared" si="4"/>
        <v>41.77</v>
      </c>
      <c r="L20" s="202">
        <v>42.79</v>
      </c>
      <c r="M20" s="208">
        <v>52.2</v>
      </c>
      <c r="N20" s="279">
        <v>34.24</v>
      </c>
      <c r="O20" s="310">
        <v>34.24</v>
      </c>
      <c r="P20" s="201">
        <f t="shared" si="0"/>
        <v>41.77</v>
      </c>
      <c r="Q20" s="207">
        <v>42.79</v>
      </c>
      <c r="R20" s="201">
        <v>52.2</v>
      </c>
      <c r="S20" s="323">
        <f t="shared" si="1"/>
        <v>27.038208809929415</v>
      </c>
      <c r="T20" s="323">
        <f t="shared" si="2"/>
        <v>24.970794392523359</v>
      </c>
    </row>
    <row r="21" spans="1:20" ht="32.25" customHeight="1" x14ac:dyDescent="0.25">
      <c r="A21" s="107" t="s">
        <v>26</v>
      </c>
      <c r="B21" s="878" t="s">
        <v>31</v>
      </c>
      <c r="C21" s="879"/>
      <c r="D21" s="141">
        <v>34.880000000000003</v>
      </c>
      <c r="E21" s="149">
        <v>41.09</v>
      </c>
      <c r="F21" s="156">
        <v>34.24</v>
      </c>
      <c r="G21" s="205">
        <v>41.09</v>
      </c>
      <c r="H21" s="206">
        <v>34.24</v>
      </c>
      <c r="I21" s="201">
        <v>41.09</v>
      </c>
      <c r="J21" s="202">
        <v>34.24</v>
      </c>
      <c r="K21" s="208">
        <f t="shared" si="4"/>
        <v>41.77</v>
      </c>
      <c r="L21" s="202">
        <v>42.79</v>
      </c>
      <c r="M21" s="208">
        <v>52.2</v>
      </c>
      <c r="N21" s="279">
        <v>34.24</v>
      </c>
      <c r="O21" s="310">
        <v>34.24</v>
      </c>
      <c r="P21" s="201">
        <f t="shared" si="0"/>
        <v>41.77</v>
      </c>
      <c r="Q21" s="207">
        <v>42.79</v>
      </c>
      <c r="R21" s="201">
        <v>52.2</v>
      </c>
      <c r="S21" s="323">
        <f t="shared" si="1"/>
        <v>27.038208809929415</v>
      </c>
      <c r="T21" s="323">
        <f t="shared" si="2"/>
        <v>24.970794392523359</v>
      </c>
    </row>
    <row r="22" spans="1:20" ht="32.25" customHeight="1" x14ac:dyDescent="0.25">
      <c r="A22" s="107" t="s">
        <v>28</v>
      </c>
      <c r="B22" s="878" t="s">
        <v>33</v>
      </c>
      <c r="C22" s="879"/>
      <c r="D22" s="141">
        <v>33.6</v>
      </c>
      <c r="E22" s="149">
        <v>41.09</v>
      </c>
      <c r="F22" s="156">
        <v>34.24</v>
      </c>
      <c r="G22" s="205">
        <v>41.09</v>
      </c>
      <c r="H22" s="206">
        <v>34.24</v>
      </c>
      <c r="I22" s="201">
        <v>41.09</v>
      </c>
      <c r="J22" s="202">
        <v>34.24</v>
      </c>
      <c r="K22" s="208">
        <f t="shared" si="4"/>
        <v>41.77</v>
      </c>
      <c r="L22" s="202">
        <v>42.79</v>
      </c>
      <c r="M22" s="208">
        <v>52.2</v>
      </c>
      <c r="N22" s="279">
        <v>34.24</v>
      </c>
      <c r="O22" s="310">
        <v>34.24</v>
      </c>
      <c r="P22" s="201">
        <f t="shared" si="0"/>
        <v>41.77</v>
      </c>
      <c r="Q22" s="207">
        <v>42.79</v>
      </c>
      <c r="R22" s="201">
        <v>52.2</v>
      </c>
      <c r="S22" s="323">
        <f t="shared" si="1"/>
        <v>27.038208809929415</v>
      </c>
      <c r="T22" s="323">
        <f t="shared" si="2"/>
        <v>24.970794392523359</v>
      </c>
    </row>
    <row r="23" spans="1:20" ht="32.25" customHeight="1" x14ac:dyDescent="0.25">
      <c r="A23" s="107" t="s">
        <v>30</v>
      </c>
      <c r="B23" s="878" t="s">
        <v>35</v>
      </c>
      <c r="C23" s="879"/>
      <c r="D23" s="141">
        <v>35.83</v>
      </c>
      <c r="E23" s="149">
        <v>41.09</v>
      </c>
      <c r="F23" s="156">
        <v>34.24</v>
      </c>
      <c r="G23" s="205">
        <v>41.09</v>
      </c>
      <c r="H23" s="206">
        <v>34.24</v>
      </c>
      <c r="I23" s="201">
        <v>41.09</v>
      </c>
      <c r="J23" s="202">
        <v>34.24</v>
      </c>
      <c r="K23" s="208">
        <f t="shared" si="4"/>
        <v>41.77</v>
      </c>
      <c r="L23" s="202">
        <v>42.79</v>
      </c>
      <c r="M23" s="208">
        <v>52.2</v>
      </c>
      <c r="N23" s="279">
        <v>34.24</v>
      </c>
      <c r="O23" s="310">
        <v>34.24</v>
      </c>
      <c r="P23" s="201">
        <f t="shared" si="0"/>
        <v>41.77</v>
      </c>
      <c r="Q23" s="207">
        <v>42.79</v>
      </c>
      <c r="R23" s="201">
        <v>52.2</v>
      </c>
      <c r="S23" s="323">
        <f t="shared" si="1"/>
        <v>27.038208809929415</v>
      </c>
      <c r="T23" s="301">
        <f t="shared" si="2"/>
        <v>24.970794392523359</v>
      </c>
    </row>
    <row r="24" spans="1:20" ht="32.25" customHeight="1" x14ac:dyDescent="0.25">
      <c r="A24" s="107" t="s">
        <v>32</v>
      </c>
      <c r="B24" s="878" t="s">
        <v>37</v>
      </c>
      <c r="C24" s="879"/>
      <c r="D24" s="141">
        <v>68.239999999999995</v>
      </c>
      <c r="E24" s="149">
        <v>41.09</v>
      </c>
      <c r="F24" s="156">
        <v>34.24</v>
      </c>
      <c r="G24" s="205">
        <v>41.09</v>
      </c>
      <c r="H24" s="206">
        <v>34.24</v>
      </c>
      <c r="I24" s="201">
        <v>41.09</v>
      </c>
      <c r="J24" s="202">
        <v>34.24</v>
      </c>
      <c r="K24" s="208">
        <f t="shared" si="4"/>
        <v>41.77</v>
      </c>
      <c r="L24" s="202">
        <v>42.79</v>
      </c>
      <c r="M24" s="208">
        <v>52.2</v>
      </c>
      <c r="N24" s="279">
        <v>34.24</v>
      </c>
      <c r="O24" s="310">
        <v>34.24</v>
      </c>
      <c r="P24" s="201">
        <f t="shared" si="0"/>
        <v>41.77</v>
      </c>
      <c r="Q24" s="207">
        <v>42.79</v>
      </c>
      <c r="R24" s="201">
        <v>52.2</v>
      </c>
      <c r="S24" s="323">
        <f t="shared" si="1"/>
        <v>27.038208809929415</v>
      </c>
      <c r="T24" s="323">
        <f t="shared" si="2"/>
        <v>24.970794392523359</v>
      </c>
    </row>
    <row r="25" spans="1:20" ht="30.75" customHeight="1" x14ac:dyDescent="0.25">
      <c r="A25" s="107" t="s">
        <v>34</v>
      </c>
      <c r="B25" s="880" t="s">
        <v>46</v>
      </c>
      <c r="C25" s="193" t="s">
        <v>63</v>
      </c>
      <c r="D25" s="141">
        <v>53.3</v>
      </c>
      <c r="E25" s="149">
        <v>41.09</v>
      </c>
      <c r="F25" s="156">
        <v>34.24</v>
      </c>
      <c r="G25" s="205">
        <v>41.09</v>
      </c>
      <c r="H25" s="206">
        <v>34.24</v>
      </c>
      <c r="I25" s="201">
        <v>41.09</v>
      </c>
      <c r="J25" s="202">
        <v>34.24</v>
      </c>
      <c r="K25" s="208">
        <f t="shared" si="4"/>
        <v>41.77</v>
      </c>
      <c r="L25" s="202">
        <v>42.79</v>
      </c>
      <c r="M25" s="208">
        <v>52.2</v>
      </c>
      <c r="N25" s="279">
        <v>34.24</v>
      </c>
      <c r="O25" s="310">
        <v>34.24</v>
      </c>
      <c r="P25" s="201">
        <f t="shared" si="0"/>
        <v>41.77</v>
      </c>
      <c r="Q25" s="207">
        <v>42.79</v>
      </c>
      <c r="R25" s="201">
        <v>52.2</v>
      </c>
      <c r="S25" s="323">
        <f t="shared" si="1"/>
        <v>27.038208809929415</v>
      </c>
      <c r="T25" s="323">
        <f t="shared" si="2"/>
        <v>24.970794392523359</v>
      </c>
    </row>
    <row r="26" spans="1:20" ht="44.25" customHeight="1" x14ac:dyDescent="0.25">
      <c r="A26" s="107" t="s">
        <v>36</v>
      </c>
      <c r="B26" s="881"/>
      <c r="C26" s="171" t="s">
        <v>64</v>
      </c>
      <c r="D26" s="155">
        <v>27.42</v>
      </c>
      <c r="E26" s="153">
        <v>30.71</v>
      </c>
      <c r="F26" s="156">
        <v>25.59</v>
      </c>
      <c r="G26" s="205">
        <f>F26*1.2</f>
        <v>30.707999999999998</v>
      </c>
      <c r="H26" s="206">
        <v>25.59</v>
      </c>
      <c r="I26" s="201">
        <v>30.707999999999998</v>
      </c>
      <c r="J26" s="202">
        <v>25.59</v>
      </c>
      <c r="K26" s="208">
        <f t="shared" si="4"/>
        <v>31.22</v>
      </c>
      <c r="L26" s="202">
        <v>33.61</v>
      </c>
      <c r="M26" s="208">
        <v>41</v>
      </c>
      <c r="N26" s="279">
        <v>25.59</v>
      </c>
      <c r="O26" s="310">
        <v>25.59</v>
      </c>
      <c r="P26" s="201">
        <f t="shared" si="0"/>
        <v>31.22</v>
      </c>
      <c r="Q26" s="207">
        <v>33.61</v>
      </c>
      <c r="R26" s="201">
        <v>41</v>
      </c>
      <c r="S26" s="323">
        <f t="shared" si="1"/>
        <v>33.51569623550867</v>
      </c>
      <c r="T26" s="323">
        <f t="shared" si="2"/>
        <v>31.34036733098867</v>
      </c>
    </row>
    <row r="27" spans="1:20" ht="39" customHeight="1" x14ac:dyDescent="0.25">
      <c r="A27" s="107" t="s">
        <v>38</v>
      </c>
      <c r="B27" s="880" t="s">
        <v>61</v>
      </c>
      <c r="C27" s="193" t="s">
        <v>63</v>
      </c>
      <c r="D27" s="141">
        <v>50.06</v>
      </c>
      <c r="E27" s="149">
        <v>41.09</v>
      </c>
      <c r="F27" s="156">
        <v>34.24</v>
      </c>
      <c r="G27" s="205">
        <v>41.09</v>
      </c>
      <c r="H27" s="206">
        <v>34.24</v>
      </c>
      <c r="I27" s="201">
        <v>41.09</v>
      </c>
      <c r="J27" s="202">
        <v>34.24</v>
      </c>
      <c r="K27" s="208">
        <f t="shared" si="4"/>
        <v>41.77</v>
      </c>
      <c r="L27" s="202">
        <v>42.79</v>
      </c>
      <c r="M27" s="208">
        <v>52.2</v>
      </c>
      <c r="N27" s="279">
        <v>34.24</v>
      </c>
      <c r="O27" s="310">
        <v>34.24</v>
      </c>
      <c r="P27" s="201">
        <f t="shared" si="0"/>
        <v>41.77</v>
      </c>
      <c r="Q27" s="207">
        <v>42.79</v>
      </c>
      <c r="R27" s="201">
        <v>52.2</v>
      </c>
      <c r="S27" s="323">
        <f t="shared" si="1"/>
        <v>27.038208809929415</v>
      </c>
      <c r="T27" s="323">
        <f t="shared" si="2"/>
        <v>24.970794392523359</v>
      </c>
    </row>
    <row r="28" spans="1:20" ht="46.5" customHeight="1" x14ac:dyDescent="0.25">
      <c r="A28" s="107" t="s">
        <v>40</v>
      </c>
      <c r="B28" s="882"/>
      <c r="C28" s="171" t="s">
        <v>64</v>
      </c>
      <c r="D28" s="155">
        <v>18.2</v>
      </c>
      <c r="E28" s="153">
        <v>30.71</v>
      </c>
      <c r="F28" s="157">
        <v>25.59</v>
      </c>
      <c r="G28" s="205">
        <v>30.707999999999998</v>
      </c>
      <c r="H28" s="211">
        <v>25.59</v>
      </c>
      <c r="I28" s="201">
        <v>30.707999999999998</v>
      </c>
      <c r="J28" s="212">
        <v>25.59</v>
      </c>
      <c r="K28" s="208">
        <f t="shared" si="4"/>
        <v>31.22</v>
      </c>
      <c r="L28" s="212">
        <v>33.61</v>
      </c>
      <c r="M28" s="208">
        <v>41</v>
      </c>
      <c r="N28" s="280">
        <v>25.59</v>
      </c>
      <c r="O28" s="311">
        <v>25.59</v>
      </c>
      <c r="P28" s="201">
        <f t="shared" si="0"/>
        <v>31.22</v>
      </c>
      <c r="Q28" s="213">
        <v>33.61</v>
      </c>
      <c r="R28" s="201">
        <v>41</v>
      </c>
      <c r="S28" s="323">
        <f t="shared" si="1"/>
        <v>33.51569623550867</v>
      </c>
      <c r="T28" s="323">
        <f t="shared" si="2"/>
        <v>31.34036733098867</v>
      </c>
    </row>
    <row r="29" spans="1:20" ht="40.5" customHeight="1" x14ac:dyDescent="0.25">
      <c r="A29" s="107" t="s">
        <v>41</v>
      </c>
      <c r="B29" s="881"/>
      <c r="C29" s="158" t="s">
        <v>66</v>
      </c>
      <c r="D29" s="141">
        <v>41.59</v>
      </c>
      <c r="E29" s="149">
        <v>41.09</v>
      </c>
      <c r="F29" s="156">
        <v>34.24</v>
      </c>
      <c r="G29" s="205">
        <v>41.09</v>
      </c>
      <c r="H29" s="206">
        <v>34.24</v>
      </c>
      <c r="I29" s="201">
        <v>41.09</v>
      </c>
      <c r="J29" s="202">
        <v>34.24</v>
      </c>
      <c r="K29" s="208">
        <f t="shared" si="4"/>
        <v>41.77</v>
      </c>
      <c r="L29" s="202">
        <v>42.79</v>
      </c>
      <c r="M29" s="208">
        <v>52.2</v>
      </c>
      <c r="N29" s="279">
        <v>34.24</v>
      </c>
      <c r="O29" s="310">
        <v>34.24</v>
      </c>
      <c r="P29" s="201">
        <f t="shared" si="0"/>
        <v>41.77</v>
      </c>
      <c r="Q29" s="207">
        <v>42.79</v>
      </c>
      <c r="R29" s="201">
        <v>52.2</v>
      </c>
      <c r="S29" s="323">
        <f t="shared" si="1"/>
        <v>27.038208809929415</v>
      </c>
      <c r="T29" s="323">
        <f t="shared" si="2"/>
        <v>24.970794392523359</v>
      </c>
    </row>
    <row r="30" spans="1:20" ht="33" customHeight="1" x14ac:dyDescent="0.25">
      <c r="A30" s="107" t="s">
        <v>42</v>
      </c>
      <c r="B30" s="875" t="s">
        <v>44</v>
      </c>
      <c r="C30" s="712"/>
      <c r="D30" s="141">
        <v>31.63</v>
      </c>
      <c r="E30" s="149">
        <v>41.09</v>
      </c>
      <c r="F30" s="163">
        <v>31.92</v>
      </c>
      <c r="G30" s="209">
        <v>38.299999999999997</v>
      </c>
      <c r="H30" s="195">
        <v>34.24</v>
      </c>
      <c r="I30" s="210">
        <v>41.09</v>
      </c>
      <c r="J30" s="197">
        <v>31.92</v>
      </c>
      <c r="K30" s="209">
        <v>38.94</v>
      </c>
      <c r="L30" s="202">
        <v>42.79</v>
      </c>
      <c r="M30" s="208">
        <v>52.2</v>
      </c>
      <c r="N30" s="279">
        <v>34.24</v>
      </c>
      <c r="O30" s="310">
        <v>34.24</v>
      </c>
      <c r="P30" s="201">
        <f t="shared" si="0"/>
        <v>41.77</v>
      </c>
      <c r="Q30" s="207">
        <v>42.79</v>
      </c>
      <c r="R30" s="201">
        <v>52.2</v>
      </c>
      <c r="S30" s="323">
        <f t="shared" si="1"/>
        <v>36.292428198433441</v>
      </c>
      <c r="T30" s="323">
        <f t="shared" si="2"/>
        <v>24.970794392523359</v>
      </c>
    </row>
    <row r="31" spans="1:20" ht="53.25" customHeight="1" thickBot="1" x14ac:dyDescent="0.3">
      <c r="A31" s="109" t="s">
        <v>43</v>
      </c>
      <c r="B31" s="876" t="s">
        <v>47</v>
      </c>
      <c r="C31" s="877"/>
      <c r="D31" s="190">
        <v>30.96</v>
      </c>
      <c r="E31" s="191">
        <v>41.09</v>
      </c>
      <c r="F31" s="167">
        <v>31.31</v>
      </c>
      <c r="G31" s="214">
        <v>37.57</v>
      </c>
      <c r="H31" s="215">
        <v>34.24</v>
      </c>
      <c r="I31" s="214">
        <v>41.09</v>
      </c>
      <c r="J31" s="216">
        <v>31.31</v>
      </c>
      <c r="K31" s="214">
        <v>38.200000000000003</v>
      </c>
      <c r="L31" s="216">
        <v>39.020000000000003</v>
      </c>
      <c r="M31" s="214">
        <v>47.6</v>
      </c>
      <c r="N31" s="281">
        <v>34.24</v>
      </c>
      <c r="O31" s="312">
        <v>34.24</v>
      </c>
      <c r="P31" s="218">
        <f t="shared" si="0"/>
        <v>41.77</v>
      </c>
      <c r="Q31" s="217">
        <v>42.79</v>
      </c>
      <c r="R31" s="218">
        <v>52.2</v>
      </c>
      <c r="S31" s="324">
        <f t="shared" si="1"/>
        <v>26.696832579185511</v>
      </c>
      <c r="T31" s="324">
        <f t="shared" si="2"/>
        <v>24.970794392523359</v>
      </c>
    </row>
    <row r="32" spans="1:20" ht="37.5" customHeight="1" x14ac:dyDescent="0.4">
      <c r="A32" s="5"/>
      <c r="B32" s="853" t="s">
        <v>116</v>
      </c>
      <c r="C32" s="853"/>
      <c r="D32" s="853"/>
      <c r="E32" s="853"/>
      <c r="F32" s="287"/>
      <c r="G32" s="287"/>
      <c r="L32" s="5"/>
    </row>
    <row r="33" spans="1:15" ht="48.75" customHeight="1" x14ac:dyDescent="0.4">
      <c r="A33" s="5"/>
      <c r="B33" s="292" t="s">
        <v>113</v>
      </c>
      <c r="C33" s="293"/>
      <c r="D33" s="292"/>
      <c r="E33" s="292"/>
      <c r="F33" s="294"/>
      <c r="G33" s="295">
        <v>2025</v>
      </c>
      <c r="I33" s="295">
        <v>2025</v>
      </c>
      <c r="J33" s="295">
        <v>2026</v>
      </c>
      <c r="K33" s="293"/>
      <c r="L33" s="5"/>
      <c r="N33" s="164"/>
      <c r="O33" s="164"/>
    </row>
    <row r="34" spans="1:15" ht="25.5" customHeight="1" x14ac:dyDescent="0.25">
      <c r="A34" s="904" t="s">
        <v>124</v>
      </c>
      <c r="B34" s="904"/>
      <c r="G34" s="289"/>
      <c r="I34" s="291"/>
      <c r="J34" s="289"/>
      <c r="K34" s="164"/>
      <c r="L34" s="164"/>
      <c r="M34" s="164"/>
    </row>
    <row r="35" spans="1:15" ht="26.25" customHeight="1" x14ac:dyDescent="0.4">
      <c r="A35" s="283"/>
      <c r="B35" s="288" t="s">
        <v>2</v>
      </c>
      <c r="G35" s="275">
        <v>34.24</v>
      </c>
      <c r="I35" s="275">
        <v>34.24</v>
      </c>
      <c r="J35" s="275">
        <v>42.79</v>
      </c>
      <c r="K35" s="843" t="s">
        <v>117</v>
      </c>
      <c r="L35" s="843"/>
      <c r="M35" s="183"/>
    </row>
    <row r="36" spans="1:15" ht="22.5" customHeight="1" x14ac:dyDescent="0.4">
      <c r="A36" s="283"/>
      <c r="B36" s="288" t="s">
        <v>3</v>
      </c>
      <c r="C36" s="284"/>
      <c r="D36" s="284"/>
      <c r="E36" s="284"/>
      <c r="F36" s="284"/>
      <c r="G36" s="290">
        <v>41.09</v>
      </c>
      <c r="I36" s="274">
        <v>41.09</v>
      </c>
      <c r="J36" s="290">
        <v>52.2</v>
      </c>
      <c r="K36" s="843" t="s">
        <v>117</v>
      </c>
      <c r="L36" s="843"/>
      <c r="M36" s="286"/>
    </row>
    <row r="37" spans="1:15" ht="24" customHeight="1" x14ac:dyDescent="0.4">
      <c r="A37" s="283"/>
      <c r="B37" s="285" t="s">
        <v>99</v>
      </c>
      <c r="G37" s="275"/>
      <c r="I37" s="291"/>
      <c r="J37" s="275"/>
    </row>
    <row r="38" spans="1:15" ht="26.25" customHeight="1" x14ac:dyDescent="0.4">
      <c r="A38" s="283"/>
      <c r="B38" s="288" t="s">
        <v>2</v>
      </c>
      <c r="G38" s="275">
        <v>25.59</v>
      </c>
      <c r="I38" s="275">
        <v>25.59</v>
      </c>
      <c r="J38" s="275">
        <v>33.61</v>
      </c>
      <c r="K38" s="843" t="s">
        <v>117</v>
      </c>
      <c r="L38" s="843"/>
      <c r="M38" s="183"/>
    </row>
    <row r="39" spans="1:15" ht="26.25" customHeight="1" x14ac:dyDescent="0.4">
      <c r="A39" s="283"/>
      <c r="B39" s="288" t="s">
        <v>3</v>
      </c>
      <c r="C39" s="283"/>
      <c r="D39" s="283"/>
      <c r="E39" s="283"/>
      <c r="F39" s="283"/>
      <c r="G39" s="290">
        <v>30.71</v>
      </c>
      <c r="I39" s="275">
        <v>30.71</v>
      </c>
      <c r="J39" s="290">
        <v>41</v>
      </c>
      <c r="K39" s="843" t="s">
        <v>117</v>
      </c>
      <c r="L39" s="843"/>
      <c r="M39" s="286"/>
    </row>
  </sheetData>
  <mergeCells count="44">
    <mergeCell ref="A34:B34"/>
    <mergeCell ref="K35:L35"/>
    <mergeCell ref="K36:L36"/>
    <mergeCell ref="K38:L38"/>
    <mergeCell ref="K39:L39"/>
    <mergeCell ref="A1:T1"/>
    <mergeCell ref="A2:A7"/>
    <mergeCell ref="B2:C7"/>
    <mergeCell ref="D2:D7"/>
    <mergeCell ref="E2:E7"/>
    <mergeCell ref="F2:F5"/>
    <mergeCell ref="G2:H5"/>
    <mergeCell ref="I2:I5"/>
    <mergeCell ref="J2:M5"/>
    <mergeCell ref="O2:R5"/>
    <mergeCell ref="S2:T5"/>
    <mergeCell ref="J6:K6"/>
    <mergeCell ref="L6:M6"/>
    <mergeCell ref="O6:P6"/>
    <mergeCell ref="Q6:R6"/>
    <mergeCell ref="S6:S7"/>
    <mergeCell ref="T6:T7"/>
    <mergeCell ref="B20:C20"/>
    <mergeCell ref="B8:B9"/>
    <mergeCell ref="B10:C10"/>
    <mergeCell ref="B11:C11"/>
    <mergeCell ref="B12:C12"/>
    <mergeCell ref="B13:C13"/>
    <mergeCell ref="B14:C14"/>
    <mergeCell ref="B15:C15"/>
    <mergeCell ref="B16:C16"/>
    <mergeCell ref="B17:C17"/>
    <mergeCell ref="B18:C18"/>
    <mergeCell ref="B19:C19"/>
    <mergeCell ref="N2:N5"/>
    <mergeCell ref="B30:C30"/>
    <mergeCell ref="B31:C31"/>
    <mergeCell ref="B32:E32"/>
    <mergeCell ref="B21:C21"/>
    <mergeCell ref="B22:C22"/>
    <mergeCell ref="B23:C23"/>
    <mergeCell ref="B24:C24"/>
    <mergeCell ref="B25:B26"/>
    <mergeCell ref="B27:B29"/>
  </mergeCells>
  <pageMargins left="0.31496062992125984" right="0.31496062992125984" top="0.35433070866141736" bottom="0.15748031496062992" header="0.31496062992125984" footer="0.31496062992125984"/>
  <pageSetup paperSize="9" scale="39"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2"/>
  <sheetViews>
    <sheetView zoomScale="69" zoomScaleNormal="69" workbookViewId="0">
      <selection activeCell="B31" sqref="B9:C31"/>
    </sheetView>
  </sheetViews>
  <sheetFormatPr defaultRowHeight="15" x14ac:dyDescent="0.25"/>
  <cols>
    <col min="1" max="1" width="6.140625" customWidth="1"/>
    <col min="2" max="2" width="32.5703125" style="1" customWidth="1"/>
    <col min="3" max="3" width="21.85546875" style="1" customWidth="1"/>
    <col min="4" max="4" width="24.28515625" style="1" customWidth="1"/>
    <col min="5" max="5" width="27.85546875" customWidth="1"/>
    <col min="6" max="6" width="26.85546875" customWidth="1"/>
    <col min="7" max="7" width="34.42578125" customWidth="1"/>
    <col min="8" max="8" width="14" bestFit="1" customWidth="1"/>
    <col min="10" max="10" width="9.28515625" bestFit="1" customWidth="1"/>
  </cols>
  <sheetData>
    <row r="1" spans="1:9" ht="84" customHeight="1" x14ac:dyDescent="0.25">
      <c r="A1" s="573" t="s">
        <v>85</v>
      </c>
      <c r="B1" s="573"/>
      <c r="C1" s="573"/>
      <c r="D1" s="573"/>
      <c r="E1" s="573"/>
      <c r="F1" s="573"/>
      <c r="G1" s="573"/>
    </row>
    <row r="2" spans="1:9" ht="33" customHeight="1" thickBot="1" x14ac:dyDescent="0.3">
      <c r="A2" s="79"/>
      <c r="B2" s="79"/>
      <c r="C2" s="79"/>
      <c r="D2" s="79"/>
      <c r="E2" s="79"/>
      <c r="F2" s="79"/>
      <c r="G2" s="101" t="s">
        <v>79</v>
      </c>
    </row>
    <row r="3" spans="1:9" ht="140.25" customHeight="1" thickBot="1" x14ac:dyDescent="0.3">
      <c r="A3" s="580" t="s">
        <v>0</v>
      </c>
      <c r="B3" s="566" t="s">
        <v>62</v>
      </c>
      <c r="C3" s="567"/>
      <c r="D3" s="80" t="s">
        <v>76</v>
      </c>
      <c r="E3" s="116" t="s">
        <v>77</v>
      </c>
      <c r="F3" s="115" t="s">
        <v>78</v>
      </c>
      <c r="G3" s="69" t="s">
        <v>75</v>
      </c>
    </row>
    <row r="4" spans="1:9" ht="40.5" hidden="1" customHeight="1" x14ac:dyDescent="0.25">
      <c r="A4" s="905"/>
      <c r="B4" s="568"/>
      <c r="C4" s="569"/>
      <c r="D4" s="105"/>
      <c r="E4" s="117" t="s">
        <v>2</v>
      </c>
      <c r="F4" s="124" t="s">
        <v>2</v>
      </c>
      <c r="G4" s="70" t="s">
        <v>53</v>
      </c>
    </row>
    <row r="5" spans="1:9" s="2" customFormat="1" ht="83.25" customHeight="1" x14ac:dyDescent="0.25">
      <c r="A5" s="106" t="s">
        <v>4</v>
      </c>
      <c r="B5" s="908" t="s">
        <v>5</v>
      </c>
      <c r="C5" s="45" t="s">
        <v>55</v>
      </c>
      <c r="D5" s="110">
        <f>'Тарифы 2026  (ВС) '!D5+'Тарифы 2025  (ВО) '!D4</f>
        <v>67.61</v>
      </c>
      <c r="E5" s="118">
        <f>'Тарифы 2026  (ВС) '!F5+'Тарифы 2025  (ВО) '!E4</f>
        <v>41.2</v>
      </c>
      <c r="F5" s="125">
        <f>'Тарифы 2026  (ВС) '!H5+'Тарифы 2025  (ВО) '!F4</f>
        <v>35.619999999999997</v>
      </c>
      <c r="G5" s="129">
        <f>SUM(F5/D5)</f>
        <v>0.52684514125129411</v>
      </c>
    </row>
    <row r="6" spans="1:9" s="2" customFormat="1" ht="93" customHeight="1" x14ac:dyDescent="0.25">
      <c r="A6" s="107" t="s">
        <v>6</v>
      </c>
      <c r="B6" s="909"/>
      <c r="C6" s="51" t="s">
        <v>56</v>
      </c>
      <c r="D6" s="111">
        <f>'Тарифы 2026  (ВС) '!D6</f>
        <v>39.770000000000003</v>
      </c>
      <c r="E6" s="119">
        <f>'Тарифы 2026  (ВС) '!F6</f>
        <v>0</v>
      </c>
      <c r="F6" s="126">
        <f>'Тарифы 2026  (ВС) '!H6</f>
        <v>0</v>
      </c>
      <c r="G6" s="130">
        <f t="shared" ref="G6:G31" si="0">SUM(F6/D6)</f>
        <v>0</v>
      </c>
    </row>
    <row r="7" spans="1:9" s="2" customFormat="1" ht="35.25" customHeight="1" x14ac:dyDescent="0.25">
      <c r="A7" s="107" t="s">
        <v>8</v>
      </c>
      <c r="B7" s="910"/>
      <c r="C7" s="51" t="s">
        <v>64</v>
      </c>
      <c r="D7" s="112">
        <v>10.37</v>
      </c>
      <c r="E7" s="119">
        <v>29.34</v>
      </c>
      <c r="F7" s="126" t="s">
        <v>80</v>
      </c>
      <c r="G7" s="130">
        <f t="shared" si="0"/>
        <v>3.4349083895853423</v>
      </c>
    </row>
    <row r="8" spans="1:9" s="3" customFormat="1" ht="34.5" customHeight="1" x14ac:dyDescent="0.25">
      <c r="A8" s="107" t="s">
        <v>10</v>
      </c>
      <c r="B8" s="906" t="s">
        <v>7</v>
      </c>
      <c r="C8" s="907"/>
      <c r="D8" s="111">
        <f>'Тарифы 2026  (ВС) '!D7+'Тарифы 2025  (ВО) '!D6</f>
        <v>82.41</v>
      </c>
      <c r="E8" s="119">
        <f>'Тарифы 2026  (ВС) '!F7+'Тарифы 2025  (ВО) '!E6</f>
        <v>41.2</v>
      </c>
      <c r="F8" s="126">
        <f>'Тарифы 2026  (ВС) '!H7+'Тарифы 2025  (ВО) '!F6</f>
        <v>35.619999999999997</v>
      </c>
      <c r="G8" s="130">
        <f t="shared" si="0"/>
        <v>0.43222909841038709</v>
      </c>
    </row>
    <row r="9" spans="1:9" s="4" customFormat="1" ht="39.950000000000003" customHeight="1" x14ac:dyDescent="0.2">
      <c r="A9" s="107" t="s">
        <v>12</v>
      </c>
      <c r="B9" s="906" t="s">
        <v>9</v>
      </c>
      <c r="C9" s="907"/>
      <c r="D9" s="111">
        <f>'Тарифы 2026  (ВС) '!D8+'Тарифы 2025  (ВО) '!D7</f>
        <v>90.56</v>
      </c>
      <c r="E9" s="119">
        <f>'Тарифы 2026  (ВС) '!F8+'Тарифы 2025  (ВО) '!E7</f>
        <v>41.2</v>
      </c>
      <c r="F9" s="126">
        <f>'Тарифы 2026  (ВС) '!H8+'Тарифы 2025  (ВО) '!F7</f>
        <v>35.619999999999997</v>
      </c>
      <c r="G9" s="130">
        <f t="shared" si="0"/>
        <v>0.39333038869257947</v>
      </c>
      <c r="I9" s="103"/>
    </row>
    <row r="10" spans="1:9" s="4" customFormat="1" ht="39.950000000000003" customHeight="1" x14ac:dyDescent="0.2">
      <c r="A10" s="107" t="s">
        <v>14</v>
      </c>
      <c r="B10" s="562" t="s">
        <v>11</v>
      </c>
      <c r="C10" s="563"/>
      <c r="D10" s="111">
        <f>'Тарифы 2026  (ВС) '!D9+'Тарифы 2025  (ВО) '!D8</f>
        <v>72.14</v>
      </c>
      <c r="E10" s="119">
        <f>'Тарифы 2026  (ВС) '!F9+'Тарифы 2025  (ВО) '!E8</f>
        <v>41.2</v>
      </c>
      <c r="F10" s="126">
        <f>'Тарифы 2026  (ВС) '!H9+'Тарифы 2025  (ВО) '!F8</f>
        <v>35.619999999999997</v>
      </c>
      <c r="G10" s="130">
        <f t="shared" si="0"/>
        <v>0.49376212919323531</v>
      </c>
      <c r="H10" s="103"/>
    </row>
    <row r="11" spans="1:9" s="4" customFormat="1" ht="39.950000000000003" customHeight="1" x14ac:dyDescent="0.2">
      <c r="A11" s="108" t="s">
        <v>16</v>
      </c>
      <c r="B11" s="915" t="s">
        <v>13</v>
      </c>
      <c r="C11" s="916"/>
      <c r="D11" s="113">
        <f>'Тарифы 2026  (ВС) '!D10+'Тарифы 2025  (ВО) '!D9</f>
        <v>86.44</v>
      </c>
      <c r="E11" s="120">
        <f>'Тарифы 2026  (ВС) '!F10+'Тарифы 2025  (ВО) '!E9</f>
        <v>41.2</v>
      </c>
      <c r="F11" s="127">
        <f>'Тарифы 2026  (ВС) '!H10+'Тарифы 2025  (ВО) '!F9</f>
        <v>35.619999999999997</v>
      </c>
      <c r="G11" s="131">
        <f t="shared" si="0"/>
        <v>0.41207774178621009</v>
      </c>
      <c r="H11" s="103"/>
    </row>
    <row r="12" spans="1:9" s="4" customFormat="1" ht="39.950000000000003" customHeight="1" x14ac:dyDescent="0.2">
      <c r="A12" s="107" t="s">
        <v>17</v>
      </c>
      <c r="B12" s="562" t="s">
        <v>15</v>
      </c>
      <c r="C12" s="563"/>
      <c r="D12" s="111">
        <f>'Тарифы 2026  (ВС) '!D11+'Тарифы 2025  (ВО) '!D10</f>
        <v>65.400000000000006</v>
      </c>
      <c r="E12" s="119">
        <f>'Тарифы 2026  (ВС) '!F11+'Тарифы 2025  (ВО) '!E10</f>
        <v>41.2</v>
      </c>
      <c r="F12" s="126">
        <f>'Тарифы 2026  (ВС) '!H11+'Тарифы 2025  (ВО) '!F10</f>
        <v>35.619999999999997</v>
      </c>
      <c r="G12" s="130">
        <f t="shared" si="0"/>
        <v>0.54464831804281333</v>
      </c>
      <c r="H12" s="103"/>
    </row>
    <row r="13" spans="1:9" s="3" customFormat="1" ht="39.950000000000003" customHeight="1" x14ac:dyDescent="0.25">
      <c r="A13" s="107" t="s">
        <v>18</v>
      </c>
      <c r="B13" s="906" t="s">
        <v>52</v>
      </c>
      <c r="C13" s="907"/>
      <c r="D13" s="111">
        <f>'Тарифы 2026  (ВС) '!D12+'Тарифы 2025  (ВО) '!D11</f>
        <v>68.28</v>
      </c>
      <c r="E13" s="119">
        <f>'Тарифы 2026  (ВС) '!F12+'Тарифы 2025  (ВО) '!E11</f>
        <v>41.2</v>
      </c>
      <c r="F13" s="126">
        <f>'Тарифы 2026  (ВС) '!H12+'Тарифы 2025  (ВО) '!F11</f>
        <v>35.619999999999997</v>
      </c>
      <c r="G13" s="130">
        <f t="shared" si="0"/>
        <v>0.52167545401288806</v>
      </c>
    </row>
    <row r="14" spans="1:9" s="3" customFormat="1" ht="39.950000000000003" customHeight="1" x14ac:dyDescent="0.25">
      <c r="A14" s="107" t="s">
        <v>19</v>
      </c>
      <c r="B14" s="562" t="s">
        <v>20</v>
      </c>
      <c r="C14" s="563"/>
      <c r="D14" s="111">
        <f>'Тарифы 2026  (ВС) '!D13+'Тарифы 2025  (ВО) '!D12</f>
        <v>70.81</v>
      </c>
      <c r="E14" s="119">
        <f>'Тарифы 2026  (ВС) '!F13+'Тарифы 2025  (ВО) '!E12</f>
        <v>41.2</v>
      </c>
      <c r="F14" s="126">
        <f>'Тарифы 2026  (ВС) '!H13+'Тарифы 2025  (ВО) '!F12</f>
        <v>35.619999999999997</v>
      </c>
      <c r="G14" s="130">
        <f t="shared" si="0"/>
        <v>0.50303629430871344</v>
      </c>
    </row>
    <row r="15" spans="1:9" s="3" customFormat="1" ht="32.25" customHeight="1" x14ac:dyDescent="0.25">
      <c r="A15" s="107" t="s">
        <v>21</v>
      </c>
      <c r="B15" s="562" t="s">
        <v>22</v>
      </c>
      <c r="C15" s="563"/>
      <c r="D15" s="111">
        <f>'Тарифы 2026  (ВС) '!D14+'Тарифы 2025  (ВО) '!D13</f>
        <v>74.84</v>
      </c>
      <c r="E15" s="119">
        <f>'Тарифы 2026  (ВС) '!F14+'Тарифы 2025  (ВО) '!E13</f>
        <v>41.2</v>
      </c>
      <c r="F15" s="126">
        <f>'Тарифы 2026  (ВС) '!H14+'Тарифы 2025  (ВО) '!F13</f>
        <v>35.619999999999997</v>
      </c>
      <c r="G15" s="130">
        <f t="shared" si="0"/>
        <v>0.4759486905398182</v>
      </c>
    </row>
    <row r="16" spans="1:9" s="3" customFormat="1" ht="30.75" customHeight="1" x14ac:dyDescent="0.25">
      <c r="A16" s="108" t="s">
        <v>23</v>
      </c>
      <c r="B16" s="915" t="s">
        <v>25</v>
      </c>
      <c r="C16" s="916"/>
      <c r="D16" s="113">
        <f>'Тарифы 2026  (ВС) '!D15+'Тарифы 2025  (ВО) '!D14</f>
        <v>79.12</v>
      </c>
      <c r="E16" s="121">
        <v>86.35</v>
      </c>
      <c r="F16" s="127">
        <f>'Тарифы 2026  (ВС) '!H15+'Тарифы 2025  (ВО) '!F14</f>
        <v>35.619999999999997</v>
      </c>
      <c r="G16" s="130">
        <f t="shared" si="0"/>
        <v>0.45020222446916069</v>
      </c>
      <c r="I16" s="104"/>
    </row>
    <row r="17" spans="1:10" s="3" customFormat="1" ht="32.25" customHeight="1" x14ac:dyDescent="0.25">
      <c r="A17" s="108" t="s">
        <v>24</v>
      </c>
      <c r="B17" s="915" t="s">
        <v>27</v>
      </c>
      <c r="C17" s="916"/>
      <c r="D17" s="113">
        <f>'Тарифы 2026  (ВС) '!D16+'Тарифы 2025  (ВО) '!D15</f>
        <v>93.17</v>
      </c>
      <c r="E17" s="121">
        <v>86.35</v>
      </c>
      <c r="F17" s="127">
        <f>'Тарифы 2026  (ВС) '!H16+'Тарифы 2025  (ВО) '!F15</f>
        <v>35.619999999999997</v>
      </c>
      <c r="G17" s="130">
        <f t="shared" si="0"/>
        <v>0.38231190297305995</v>
      </c>
    </row>
    <row r="18" spans="1:10" s="3" customFormat="1" ht="33" customHeight="1" x14ac:dyDescent="0.25">
      <c r="A18" s="107" t="s">
        <v>26</v>
      </c>
      <c r="B18" s="906" t="s">
        <v>29</v>
      </c>
      <c r="C18" s="907"/>
      <c r="D18" s="111">
        <f>'Тарифы 2026  (ВС) '!D17+'Тарифы 2025  (ВО) '!D16</f>
        <v>92.550000000000011</v>
      </c>
      <c r="E18" s="119">
        <v>86.35</v>
      </c>
      <c r="F18" s="126">
        <v>75.91</v>
      </c>
      <c r="G18" s="130">
        <f t="shared" si="0"/>
        <v>0.82020529443544021</v>
      </c>
    </row>
    <row r="19" spans="1:10" s="3" customFormat="1" ht="36.75" customHeight="1" x14ac:dyDescent="0.25">
      <c r="A19" s="108" t="s">
        <v>28</v>
      </c>
      <c r="B19" s="913" t="s">
        <v>31</v>
      </c>
      <c r="C19" s="914"/>
      <c r="D19" s="113">
        <f>'Тарифы 2026  (ВС) '!D18+'Тарифы 2025  (ВО) '!D17</f>
        <v>68.84</v>
      </c>
      <c r="E19" s="121">
        <v>86.35</v>
      </c>
      <c r="F19" s="127">
        <f>'Тарифы 2026  (ВС) '!H18+'Тарифы 2025  (ВО) '!F17</f>
        <v>35.619999999999997</v>
      </c>
      <c r="G19" s="130">
        <f t="shared" si="0"/>
        <v>0.51743172574084828</v>
      </c>
    </row>
    <row r="20" spans="1:10" s="3" customFormat="1" ht="28.5" customHeight="1" x14ac:dyDescent="0.25">
      <c r="A20" s="107" t="s">
        <v>30</v>
      </c>
      <c r="B20" s="906" t="s">
        <v>33</v>
      </c>
      <c r="C20" s="907"/>
      <c r="D20" s="111">
        <f>'Тарифы 2026  (ВС) '!D19+'Тарифы 2025  (ВО) '!D18</f>
        <v>67.77000000000001</v>
      </c>
      <c r="E20" s="119">
        <v>86.35</v>
      </c>
      <c r="F20" s="126">
        <v>75.91</v>
      </c>
      <c r="G20" s="130">
        <f t="shared" si="0"/>
        <v>1.1201121440165263</v>
      </c>
    </row>
    <row r="21" spans="1:10" s="3" customFormat="1" ht="36.75" customHeight="1" x14ac:dyDescent="0.25">
      <c r="A21" s="108" t="s">
        <v>32</v>
      </c>
      <c r="B21" s="915" t="s">
        <v>35</v>
      </c>
      <c r="C21" s="916"/>
      <c r="D21" s="113">
        <f>'Тарифы 2026  (ВС) '!D20+'Тарифы 2025  (ВО) '!D19</f>
        <v>69.63</v>
      </c>
      <c r="E21" s="121">
        <v>86.35</v>
      </c>
      <c r="F21" s="127">
        <f>'Тарифы 2026  (ВС) '!H20+'Тарифы 2025  (ВО) '!F19</f>
        <v>35.619999999999997</v>
      </c>
      <c r="G21" s="130">
        <f t="shared" si="0"/>
        <v>0.51156110871750682</v>
      </c>
    </row>
    <row r="22" spans="1:10" s="3" customFormat="1" ht="32.25" customHeight="1" x14ac:dyDescent="0.25">
      <c r="A22" s="107" t="s">
        <v>34</v>
      </c>
      <c r="B22" s="562" t="s">
        <v>37</v>
      </c>
      <c r="C22" s="563"/>
      <c r="D22" s="111">
        <f>'Тарифы 2026  (ВС) '!D21+'Тарифы 2025  (ВО) '!D20</f>
        <v>96.64</v>
      </c>
      <c r="E22" s="119">
        <v>86.35</v>
      </c>
      <c r="F22" s="126">
        <v>75.91</v>
      </c>
      <c r="G22" s="130">
        <f t="shared" si="0"/>
        <v>0.78549254966887416</v>
      </c>
    </row>
    <row r="23" spans="1:10" s="3" customFormat="1" ht="31.5" customHeight="1" x14ac:dyDescent="0.25">
      <c r="A23" s="107" t="s">
        <v>36</v>
      </c>
      <c r="B23" s="562" t="s">
        <v>39</v>
      </c>
      <c r="C23" s="563"/>
      <c r="D23" s="111">
        <v>27.7</v>
      </c>
      <c r="E23" s="119">
        <v>45.15</v>
      </c>
      <c r="F23" s="126">
        <v>40.4</v>
      </c>
      <c r="G23" s="130">
        <f t="shared" si="0"/>
        <v>1.4584837545126355</v>
      </c>
    </row>
    <row r="24" spans="1:10" s="3" customFormat="1" ht="50.25" customHeight="1" x14ac:dyDescent="0.25">
      <c r="A24" s="107" t="s">
        <v>38</v>
      </c>
      <c r="B24" s="906" t="s">
        <v>58</v>
      </c>
      <c r="C24" s="51" t="s">
        <v>57</v>
      </c>
      <c r="D24" s="111">
        <f>'Тарифы 2026  (ВС) '!D23+'Тарифы 2025  (ВО) '!D21</f>
        <v>84.19</v>
      </c>
      <c r="E24" s="119">
        <v>86.35</v>
      </c>
      <c r="F24" s="126">
        <v>75.91</v>
      </c>
      <c r="G24" s="130">
        <f t="shared" si="0"/>
        <v>0.90165102743793801</v>
      </c>
    </row>
    <row r="25" spans="1:10" s="3" customFormat="1" ht="31.5" customHeight="1" x14ac:dyDescent="0.25">
      <c r="A25" s="107" t="s">
        <v>40</v>
      </c>
      <c r="B25" s="906"/>
      <c r="C25" s="51" t="s">
        <v>60</v>
      </c>
      <c r="D25" s="111">
        <f>'Тарифы 2026  (ВС) '!D24+'Тарифы 2025  (ВО) '!D21</f>
        <v>84.19</v>
      </c>
      <c r="E25" s="119">
        <v>86.35</v>
      </c>
      <c r="F25" s="126">
        <v>75.91</v>
      </c>
      <c r="G25" s="130">
        <f t="shared" si="0"/>
        <v>0.90165102743793801</v>
      </c>
    </row>
    <row r="26" spans="1:10" s="3" customFormat="1" ht="31.5" customHeight="1" x14ac:dyDescent="0.25">
      <c r="A26" s="107" t="s">
        <v>41</v>
      </c>
      <c r="B26" s="906"/>
      <c r="C26" s="51" t="s">
        <v>64</v>
      </c>
      <c r="D26" s="112">
        <v>22.85</v>
      </c>
      <c r="E26" s="122">
        <v>29.34</v>
      </c>
      <c r="F26" s="112" t="s">
        <v>80</v>
      </c>
      <c r="G26" s="132">
        <f t="shared" si="0"/>
        <v>1.5588621444201312</v>
      </c>
    </row>
    <row r="27" spans="1:10" s="3" customFormat="1" ht="31.5" customHeight="1" x14ac:dyDescent="0.25">
      <c r="A27" s="107" t="s">
        <v>42</v>
      </c>
      <c r="B27" s="906" t="s">
        <v>61</v>
      </c>
      <c r="C27" s="50" t="s">
        <v>59</v>
      </c>
      <c r="D27" s="111">
        <f>'Тарифы 2026  (ВС) '!D25+'Тарифы 2025  (ВО) '!D23</f>
        <v>81.490000000000009</v>
      </c>
      <c r="E27" s="119">
        <v>86.35</v>
      </c>
      <c r="F27" s="126">
        <v>75.91</v>
      </c>
      <c r="G27" s="130">
        <f t="shared" si="0"/>
        <v>0.93152534053258051</v>
      </c>
    </row>
    <row r="28" spans="1:10" s="3" customFormat="1" ht="21.75" customHeight="1" x14ac:dyDescent="0.25">
      <c r="A28" s="107" t="s">
        <v>43</v>
      </c>
      <c r="B28" s="906"/>
      <c r="C28" s="84" t="s">
        <v>60</v>
      </c>
      <c r="D28" s="113">
        <f>'Тарифы 2026  (ВС) '!D26</f>
        <v>39.770000000000003</v>
      </c>
      <c r="E28" s="121">
        <v>86.35</v>
      </c>
      <c r="F28" s="127">
        <f>'Тарифы 2026  (ВС) '!H26+'Тарифы 2025  (ВО) '!F25</f>
        <v>35.619999999999997</v>
      </c>
      <c r="G28" s="131">
        <f t="shared" si="0"/>
        <v>0.89564998742770918</v>
      </c>
    </row>
    <row r="29" spans="1:10" s="3" customFormat="1" ht="46.5" customHeight="1" x14ac:dyDescent="0.25">
      <c r="A29" s="107" t="s">
        <v>82</v>
      </c>
      <c r="B29" s="906"/>
      <c r="C29" s="51" t="s">
        <v>81</v>
      </c>
      <c r="D29" s="112">
        <v>22.59</v>
      </c>
      <c r="E29" s="122">
        <v>29.34</v>
      </c>
      <c r="F29" s="112" t="s">
        <v>80</v>
      </c>
      <c r="G29" s="132">
        <f t="shared" si="0"/>
        <v>1.5768038955289951</v>
      </c>
    </row>
    <row r="30" spans="1:10" s="3" customFormat="1" ht="28.5" customHeight="1" x14ac:dyDescent="0.3">
      <c r="A30" s="107" t="s">
        <v>83</v>
      </c>
      <c r="B30" s="562" t="s">
        <v>44</v>
      </c>
      <c r="C30" s="563"/>
      <c r="D30" s="111">
        <f>'Тарифы 2026  (ВС) '!D27+'Тарифы 2025  (ВО) '!D26</f>
        <v>66.13</v>
      </c>
      <c r="E30" s="119">
        <v>86.35</v>
      </c>
      <c r="F30" s="126">
        <v>75.91</v>
      </c>
      <c r="G30" s="130">
        <f t="shared" si="0"/>
        <v>1.1478905186753365</v>
      </c>
      <c r="H30" s="65"/>
      <c r="I30" s="65"/>
      <c r="J30" s="65"/>
    </row>
    <row r="31" spans="1:10" s="5" customFormat="1" ht="29.25" customHeight="1" thickBot="1" x14ac:dyDescent="0.3">
      <c r="A31" s="109" t="s">
        <v>84</v>
      </c>
      <c r="B31" s="911" t="s">
        <v>47</v>
      </c>
      <c r="C31" s="912"/>
      <c r="D31" s="114">
        <f>'Тарифы 2026  (ВС) '!D28+'Тарифы 2025  (ВО) '!D27</f>
        <v>65.570000000000007</v>
      </c>
      <c r="E31" s="123">
        <v>86.35</v>
      </c>
      <c r="F31" s="128">
        <v>75.91</v>
      </c>
      <c r="G31" s="133">
        <f t="shared" si="0"/>
        <v>1.1576940674088758</v>
      </c>
    </row>
    <row r="32" spans="1:10" s="5" customFormat="1" hidden="1" x14ac:dyDescent="0.25">
      <c r="B32" s="6"/>
      <c r="C32" s="6"/>
      <c r="D32" s="6"/>
      <c r="E32" s="62"/>
      <c r="F32" s="62"/>
      <c r="G32" s="62"/>
    </row>
  </sheetData>
  <mergeCells count="24">
    <mergeCell ref="B10:C10"/>
    <mergeCell ref="B11:C11"/>
    <mergeCell ref="B12:C12"/>
    <mergeCell ref="B14:C14"/>
    <mergeCell ref="B15:C15"/>
    <mergeCell ref="B31:C31"/>
    <mergeCell ref="B13:C13"/>
    <mergeCell ref="B18:C18"/>
    <mergeCell ref="B19:C19"/>
    <mergeCell ref="B20:C20"/>
    <mergeCell ref="B27:B29"/>
    <mergeCell ref="B24:B26"/>
    <mergeCell ref="B17:C17"/>
    <mergeCell ref="B21:C21"/>
    <mergeCell ref="B22:C22"/>
    <mergeCell ref="B23:C23"/>
    <mergeCell ref="B30:C30"/>
    <mergeCell ref="B16:C16"/>
    <mergeCell ref="A1:G1"/>
    <mergeCell ref="A3:A4"/>
    <mergeCell ref="B3:C4"/>
    <mergeCell ref="B8:C8"/>
    <mergeCell ref="B9:C9"/>
    <mergeCell ref="B5:B7"/>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41C9F"/>
    <pageSetUpPr fitToPage="1"/>
  </sheetPr>
  <dimension ref="A1:P30"/>
  <sheetViews>
    <sheetView view="pageBreakPreview" zoomScale="80" zoomScaleNormal="100" zoomScaleSheetLayoutView="80" workbookViewId="0">
      <selection activeCell="F6" sqref="F6:F29"/>
    </sheetView>
  </sheetViews>
  <sheetFormatPr defaultRowHeight="15" x14ac:dyDescent="0.25"/>
  <cols>
    <col min="1" max="1" width="5.7109375" customWidth="1"/>
    <col min="2" max="2" width="31.140625" style="1" customWidth="1"/>
    <col min="3" max="3" width="22.140625" style="1" customWidth="1"/>
    <col min="4" max="7" width="15" style="1" customWidth="1"/>
    <col min="8" max="8" width="17.7109375" style="1" customWidth="1"/>
  </cols>
  <sheetData>
    <row r="1" spans="1:16" s="5" customFormat="1" ht="126.75" customHeight="1" thickBot="1" x14ac:dyDescent="0.3">
      <c r="A1" s="588" t="s">
        <v>69</v>
      </c>
      <c r="B1" s="588"/>
      <c r="C1" s="588"/>
      <c r="D1" s="588"/>
      <c r="E1" s="588"/>
      <c r="F1" s="588"/>
      <c r="G1" s="588"/>
      <c r="H1" s="8"/>
    </row>
    <row r="2" spans="1:16" s="5" customFormat="1" ht="53.25" customHeight="1" x14ac:dyDescent="0.25">
      <c r="A2" s="589" t="s">
        <v>0</v>
      </c>
      <c r="B2" s="566" t="s">
        <v>62</v>
      </c>
      <c r="C2" s="567"/>
      <c r="D2" s="574" t="s">
        <v>48</v>
      </c>
      <c r="E2" s="575"/>
      <c r="F2" s="574" t="s">
        <v>49</v>
      </c>
      <c r="G2" s="575"/>
      <c r="H2" s="9" t="s">
        <v>54</v>
      </c>
    </row>
    <row r="3" spans="1:16" s="5" customFormat="1" ht="17.25" customHeight="1" x14ac:dyDescent="0.25">
      <c r="A3" s="590"/>
      <c r="B3" s="568"/>
      <c r="C3" s="569"/>
      <c r="D3" s="578" t="s">
        <v>1</v>
      </c>
      <c r="E3" s="579"/>
      <c r="F3" s="578" t="s">
        <v>1</v>
      </c>
      <c r="G3" s="579"/>
      <c r="H3" s="10"/>
    </row>
    <row r="4" spans="1:16" s="5" customFormat="1" ht="21.75" customHeight="1" x14ac:dyDescent="0.25">
      <c r="A4" s="590"/>
      <c r="B4" s="568"/>
      <c r="C4" s="569"/>
      <c r="D4" s="586" t="s">
        <v>50</v>
      </c>
      <c r="E4" s="587"/>
      <c r="F4" s="586" t="s">
        <v>51</v>
      </c>
      <c r="G4" s="587"/>
      <c r="H4" s="13"/>
    </row>
    <row r="5" spans="1:16" s="5" customFormat="1" ht="28.5" customHeight="1" thickBot="1" x14ac:dyDescent="0.3">
      <c r="A5" s="590"/>
      <c r="B5" s="568"/>
      <c r="C5" s="569"/>
      <c r="D5" s="55" t="s">
        <v>2</v>
      </c>
      <c r="E5" s="56" t="s">
        <v>3</v>
      </c>
      <c r="F5" s="55" t="s">
        <v>2</v>
      </c>
      <c r="G5" s="56" t="s">
        <v>3</v>
      </c>
      <c r="H5" s="57" t="s">
        <v>53</v>
      </c>
      <c r="P5" s="52"/>
    </row>
    <row r="6" spans="1:16" s="5" customFormat="1" ht="44.25" customHeight="1" x14ac:dyDescent="0.25">
      <c r="A6" s="44" t="s">
        <v>4</v>
      </c>
      <c r="B6" s="564" t="s">
        <v>5</v>
      </c>
      <c r="C6" s="45" t="s">
        <v>63</v>
      </c>
      <c r="D6" s="16">
        <v>23.54</v>
      </c>
      <c r="E6" s="19">
        <f>D6*1.2</f>
        <v>28.247999999999998</v>
      </c>
      <c r="F6" s="58">
        <v>27.84</v>
      </c>
      <c r="G6" s="59">
        <f>F6*1.2</f>
        <v>33.408000000000001</v>
      </c>
      <c r="H6" s="27">
        <f>ROUND(G6/E6*100,1)</f>
        <v>118.3</v>
      </c>
    </row>
    <row r="7" spans="1:16" s="5" customFormat="1" ht="39.75" customHeight="1" x14ac:dyDescent="0.25">
      <c r="A7" s="40" t="s">
        <v>6</v>
      </c>
      <c r="B7" s="559"/>
      <c r="C7" s="51" t="s">
        <v>64</v>
      </c>
      <c r="D7" s="17">
        <v>10.37</v>
      </c>
      <c r="E7" s="22">
        <f t="shared" ref="E7:E28" si="0">D7*1.2</f>
        <v>12.443999999999999</v>
      </c>
      <c r="F7" s="15">
        <v>10.37</v>
      </c>
      <c r="G7" s="53">
        <f t="shared" ref="G7:G29" si="1">F7*1.2</f>
        <v>12.443999999999999</v>
      </c>
      <c r="H7" s="30">
        <v>97.6</v>
      </c>
    </row>
    <row r="8" spans="1:16" s="5" customFormat="1" ht="30" customHeight="1" x14ac:dyDescent="0.25">
      <c r="A8" s="40" t="s">
        <v>8</v>
      </c>
      <c r="B8" s="562" t="s">
        <v>7</v>
      </c>
      <c r="C8" s="563"/>
      <c r="D8" s="17">
        <v>37.4</v>
      </c>
      <c r="E8" s="22">
        <f t="shared" si="0"/>
        <v>44.879999999999995</v>
      </c>
      <c r="F8" s="15">
        <v>42.64</v>
      </c>
      <c r="G8" s="53">
        <f t="shared" si="1"/>
        <v>51.167999999999999</v>
      </c>
      <c r="H8" s="43">
        <f t="shared" ref="H8:H29" si="2">ROUND(G8/E8*100,1)</f>
        <v>114</v>
      </c>
    </row>
    <row r="9" spans="1:16" s="5" customFormat="1" ht="30" customHeight="1" x14ac:dyDescent="0.25">
      <c r="A9" s="40" t="s">
        <v>10</v>
      </c>
      <c r="B9" s="562" t="s">
        <v>9</v>
      </c>
      <c r="C9" s="563"/>
      <c r="D9" s="17">
        <v>45.37</v>
      </c>
      <c r="E9" s="22">
        <f t="shared" si="0"/>
        <v>54.443999999999996</v>
      </c>
      <c r="F9" s="15">
        <v>50.79</v>
      </c>
      <c r="G9" s="53">
        <f t="shared" si="1"/>
        <v>60.947999999999993</v>
      </c>
      <c r="H9" s="30">
        <f t="shared" si="2"/>
        <v>111.9</v>
      </c>
    </row>
    <row r="10" spans="1:16" s="5" customFormat="1" ht="30" customHeight="1" x14ac:dyDescent="0.25">
      <c r="A10" s="40" t="s">
        <v>12</v>
      </c>
      <c r="B10" s="562" t="s">
        <v>11</v>
      </c>
      <c r="C10" s="563"/>
      <c r="D10" s="17">
        <v>29.14</v>
      </c>
      <c r="E10" s="22">
        <f t="shared" si="0"/>
        <v>34.967999999999996</v>
      </c>
      <c r="F10" s="15">
        <v>32.369999999999997</v>
      </c>
      <c r="G10" s="53">
        <f t="shared" si="1"/>
        <v>38.843999999999994</v>
      </c>
      <c r="H10" s="30">
        <f t="shared" si="2"/>
        <v>111.1</v>
      </c>
    </row>
    <row r="11" spans="1:16" s="5" customFormat="1" ht="30" customHeight="1" x14ac:dyDescent="0.25">
      <c r="A11" s="40" t="s">
        <v>14</v>
      </c>
      <c r="B11" s="562" t="s">
        <v>13</v>
      </c>
      <c r="C11" s="563"/>
      <c r="D11" s="17">
        <v>40.950000000000003</v>
      </c>
      <c r="E11" s="22">
        <f t="shared" si="0"/>
        <v>49.14</v>
      </c>
      <c r="F11" s="15">
        <v>46.67</v>
      </c>
      <c r="G11" s="53">
        <f t="shared" si="1"/>
        <v>56.003999999999998</v>
      </c>
      <c r="H11" s="30">
        <f t="shared" si="2"/>
        <v>114</v>
      </c>
    </row>
    <row r="12" spans="1:16" s="5" customFormat="1" ht="30" customHeight="1" x14ac:dyDescent="0.25">
      <c r="A12" s="20" t="s">
        <v>16</v>
      </c>
      <c r="B12" s="562" t="s">
        <v>15</v>
      </c>
      <c r="C12" s="563"/>
      <c r="D12" s="17">
        <v>24.76</v>
      </c>
      <c r="E12" s="22">
        <f t="shared" si="0"/>
        <v>29.712</v>
      </c>
      <c r="F12" s="15">
        <v>25.63</v>
      </c>
      <c r="G12" s="53">
        <f t="shared" si="1"/>
        <v>30.755999999999997</v>
      </c>
      <c r="H12" s="30">
        <f t="shared" si="2"/>
        <v>103.5</v>
      </c>
    </row>
    <row r="13" spans="1:16" s="5" customFormat="1" ht="30" customHeight="1" x14ac:dyDescent="0.25">
      <c r="A13" s="20" t="s">
        <v>17</v>
      </c>
      <c r="B13" s="562" t="s">
        <v>52</v>
      </c>
      <c r="C13" s="563"/>
      <c r="D13" s="17">
        <v>26.86</v>
      </c>
      <c r="E13" s="22">
        <f>D13*1.2</f>
        <v>32.231999999999999</v>
      </c>
      <c r="F13" s="15">
        <v>28.51</v>
      </c>
      <c r="G13" s="53">
        <f>F13*1.2</f>
        <v>34.212000000000003</v>
      </c>
      <c r="H13" s="30">
        <f>ROUND(G13/E13*100,1)</f>
        <v>106.1</v>
      </c>
    </row>
    <row r="14" spans="1:16" s="5" customFormat="1" ht="30" customHeight="1" x14ac:dyDescent="0.25">
      <c r="A14" s="54" t="s">
        <v>18</v>
      </c>
      <c r="B14" s="562" t="s">
        <v>20</v>
      </c>
      <c r="C14" s="563"/>
      <c r="D14" s="17">
        <v>27.35</v>
      </c>
      <c r="E14" s="22">
        <f t="shared" si="0"/>
        <v>32.82</v>
      </c>
      <c r="F14" s="15">
        <v>31.04</v>
      </c>
      <c r="G14" s="53">
        <f t="shared" si="1"/>
        <v>37.247999999999998</v>
      </c>
      <c r="H14" s="43">
        <f t="shared" si="2"/>
        <v>113.5</v>
      </c>
    </row>
    <row r="15" spans="1:16" s="5" customFormat="1" ht="30" customHeight="1" x14ac:dyDescent="0.25">
      <c r="A15" s="20" t="s">
        <v>19</v>
      </c>
      <c r="B15" s="562" t="s">
        <v>22</v>
      </c>
      <c r="C15" s="563"/>
      <c r="D15" s="17">
        <v>30.76</v>
      </c>
      <c r="E15" s="22">
        <f t="shared" si="0"/>
        <v>36.911999999999999</v>
      </c>
      <c r="F15" s="15">
        <v>35.07</v>
      </c>
      <c r="G15" s="53">
        <f t="shared" si="1"/>
        <v>42.083999999999996</v>
      </c>
      <c r="H15" s="30">
        <f t="shared" si="2"/>
        <v>114</v>
      </c>
    </row>
    <row r="16" spans="1:16" s="5" customFormat="1" ht="34.5" customHeight="1" x14ac:dyDescent="0.25">
      <c r="A16" s="20" t="s">
        <v>21</v>
      </c>
      <c r="B16" s="562" t="s">
        <v>45</v>
      </c>
      <c r="C16" s="563"/>
      <c r="D16" s="17">
        <v>39.35</v>
      </c>
      <c r="E16" s="22">
        <f t="shared" si="0"/>
        <v>47.22</v>
      </c>
      <c r="F16" s="15">
        <v>39.35</v>
      </c>
      <c r="G16" s="53">
        <f t="shared" si="1"/>
        <v>47.22</v>
      </c>
      <c r="H16" s="30">
        <f t="shared" si="2"/>
        <v>100</v>
      </c>
    </row>
    <row r="17" spans="1:9" s="5" customFormat="1" ht="31.5" customHeight="1" x14ac:dyDescent="0.25">
      <c r="A17" s="20" t="s">
        <v>21</v>
      </c>
      <c r="B17" s="562" t="s">
        <v>27</v>
      </c>
      <c r="C17" s="563"/>
      <c r="D17" s="17">
        <v>46.85</v>
      </c>
      <c r="E17" s="22">
        <f t="shared" si="0"/>
        <v>56.22</v>
      </c>
      <c r="F17" s="15">
        <v>53.4</v>
      </c>
      <c r="G17" s="53">
        <f t="shared" si="1"/>
        <v>64.08</v>
      </c>
      <c r="H17" s="30">
        <f t="shared" si="2"/>
        <v>114</v>
      </c>
    </row>
    <row r="18" spans="1:9" s="5" customFormat="1" ht="30" customHeight="1" x14ac:dyDescent="0.25">
      <c r="A18" s="20" t="s">
        <v>23</v>
      </c>
      <c r="B18" s="562" t="s">
        <v>29</v>
      </c>
      <c r="C18" s="563"/>
      <c r="D18" s="17">
        <v>46.3</v>
      </c>
      <c r="E18" s="22">
        <f t="shared" si="0"/>
        <v>55.559999999999995</v>
      </c>
      <c r="F18" s="15">
        <v>52.78</v>
      </c>
      <c r="G18" s="53">
        <f t="shared" si="1"/>
        <v>63.335999999999999</v>
      </c>
      <c r="H18" s="30">
        <f t="shared" si="2"/>
        <v>114</v>
      </c>
    </row>
    <row r="19" spans="1:9" s="5" customFormat="1" ht="30" customHeight="1" x14ac:dyDescent="0.25">
      <c r="A19" s="20" t="s">
        <v>24</v>
      </c>
      <c r="B19" s="562" t="s">
        <v>31</v>
      </c>
      <c r="C19" s="563"/>
      <c r="D19" s="17">
        <v>25.5</v>
      </c>
      <c r="E19" s="22">
        <f t="shared" si="0"/>
        <v>30.599999999999998</v>
      </c>
      <c r="F19" s="15">
        <v>29.07</v>
      </c>
      <c r="G19" s="53">
        <f t="shared" si="1"/>
        <v>34.884</v>
      </c>
      <c r="H19" s="30">
        <f t="shared" si="2"/>
        <v>114</v>
      </c>
    </row>
    <row r="20" spans="1:9" s="5" customFormat="1" ht="30" customHeight="1" x14ac:dyDescent="0.25">
      <c r="A20" s="20" t="s">
        <v>26</v>
      </c>
      <c r="B20" s="562" t="s">
        <v>33</v>
      </c>
      <c r="C20" s="563"/>
      <c r="D20" s="17">
        <v>27</v>
      </c>
      <c r="E20" s="22">
        <f t="shared" si="0"/>
        <v>32.4</v>
      </c>
      <c r="F20" s="15">
        <v>28</v>
      </c>
      <c r="G20" s="53">
        <f t="shared" si="1"/>
        <v>33.6</v>
      </c>
      <c r="H20" s="30">
        <f t="shared" si="2"/>
        <v>103.7</v>
      </c>
    </row>
    <row r="21" spans="1:9" s="5" customFormat="1" ht="30" customHeight="1" x14ac:dyDescent="0.25">
      <c r="A21" s="20" t="s">
        <v>28</v>
      </c>
      <c r="B21" s="562" t="s">
        <v>35</v>
      </c>
      <c r="C21" s="563"/>
      <c r="D21" s="17">
        <v>26.2</v>
      </c>
      <c r="E21" s="22">
        <f t="shared" si="0"/>
        <v>31.439999999999998</v>
      </c>
      <c r="F21" s="15">
        <v>29.86</v>
      </c>
      <c r="G21" s="53">
        <f t="shared" si="1"/>
        <v>35.832000000000001</v>
      </c>
      <c r="H21" s="30">
        <f t="shared" si="2"/>
        <v>114</v>
      </c>
    </row>
    <row r="22" spans="1:9" s="5" customFormat="1" ht="30" customHeight="1" x14ac:dyDescent="0.25">
      <c r="A22" s="20" t="s">
        <v>30</v>
      </c>
      <c r="B22" s="562" t="s">
        <v>37</v>
      </c>
      <c r="C22" s="563"/>
      <c r="D22" s="17">
        <v>51.15</v>
      </c>
      <c r="E22" s="22">
        <f t="shared" si="0"/>
        <v>61.379999999999995</v>
      </c>
      <c r="F22" s="15">
        <v>56.87</v>
      </c>
      <c r="G22" s="53">
        <f t="shared" si="1"/>
        <v>68.244</v>
      </c>
      <c r="H22" s="30">
        <f t="shared" si="2"/>
        <v>111.2</v>
      </c>
    </row>
    <row r="23" spans="1:9" s="5" customFormat="1" ht="33.75" customHeight="1" x14ac:dyDescent="0.25">
      <c r="A23" s="54" t="s">
        <v>32</v>
      </c>
      <c r="B23" s="584" t="s">
        <v>46</v>
      </c>
      <c r="C23" s="46" t="s">
        <v>63</v>
      </c>
      <c r="D23" s="17">
        <v>39.619999999999997</v>
      </c>
      <c r="E23" s="22">
        <f t="shared" si="0"/>
        <v>47.543999999999997</v>
      </c>
      <c r="F23" s="15">
        <v>44.42</v>
      </c>
      <c r="G23" s="53">
        <f>F23*1.2</f>
        <v>53.304000000000002</v>
      </c>
      <c r="H23" s="30">
        <f t="shared" si="2"/>
        <v>112.1</v>
      </c>
    </row>
    <row r="24" spans="1:9" s="5" customFormat="1" ht="36" customHeight="1" x14ac:dyDescent="0.25">
      <c r="A24" s="54" t="s">
        <v>34</v>
      </c>
      <c r="B24" s="585"/>
      <c r="C24" s="51" t="s">
        <v>64</v>
      </c>
      <c r="D24" s="17">
        <v>20.05</v>
      </c>
      <c r="E24" s="22">
        <f t="shared" si="0"/>
        <v>24.06</v>
      </c>
      <c r="F24" s="15">
        <v>22.85</v>
      </c>
      <c r="G24" s="53">
        <f t="shared" si="1"/>
        <v>27.42</v>
      </c>
      <c r="H24" s="30">
        <f t="shared" si="2"/>
        <v>114</v>
      </c>
    </row>
    <row r="25" spans="1:9" s="5" customFormat="1" ht="33" customHeight="1" x14ac:dyDescent="0.25">
      <c r="A25" s="40" t="s">
        <v>36</v>
      </c>
      <c r="B25" s="583" t="s">
        <v>61</v>
      </c>
      <c r="C25" s="51" t="s">
        <v>65</v>
      </c>
      <c r="D25" s="17">
        <v>36.6</v>
      </c>
      <c r="E25" s="22">
        <f t="shared" si="0"/>
        <v>43.92</v>
      </c>
      <c r="F25" s="15">
        <v>41.72</v>
      </c>
      <c r="G25" s="53">
        <f t="shared" si="1"/>
        <v>50.064</v>
      </c>
      <c r="H25" s="30">
        <f t="shared" si="2"/>
        <v>114</v>
      </c>
    </row>
    <row r="26" spans="1:9" s="5" customFormat="1" ht="56.25" customHeight="1" x14ac:dyDescent="0.25">
      <c r="A26" s="20" t="s">
        <v>38</v>
      </c>
      <c r="B26" s="584"/>
      <c r="C26" s="51" t="s">
        <v>68</v>
      </c>
      <c r="D26" s="17">
        <v>18.2</v>
      </c>
      <c r="E26" s="22">
        <f t="shared" si="0"/>
        <v>21.84</v>
      </c>
      <c r="F26" s="15">
        <v>22.59</v>
      </c>
      <c r="G26" s="53">
        <f t="shared" si="1"/>
        <v>27.108000000000001</v>
      </c>
      <c r="H26" s="30">
        <f t="shared" si="2"/>
        <v>124.1</v>
      </c>
    </row>
    <row r="27" spans="1:9" s="5" customFormat="1" ht="36.75" customHeight="1" x14ac:dyDescent="0.25">
      <c r="A27" s="20" t="s">
        <v>40</v>
      </c>
      <c r="B27" s="585"/>
      <c r="C27" s="51" t="s">
        <v>66</v>
      </c>
      <c r="D27" s="17">
        <v>31.72</v>
      </c>
      <c r="E27" s="22">
        <f t="shared" si="0"/>
        <v>38.064</v>
      </c>
      <c r="F27" s="15">
        <v>34.659999999999997</v>
      </c>
      <c r="G27" s="53">
        <f t="shared" si="1"/>
        <v>41.591999999999992</v>
      </c>
      <c r="H27" s="30">
        <f t="shared" si="2"/>
        <v>109.3</v>
      </c>
    </row>
    <row r="28" spans="1:9" s="5" customFormat="1" ht="27.75" customHeight="1" thickBot="1" x14ac:dyDescent="0.3">
      <c r="A28" s="23" t="s">
        <v>41</v>
      </c>
      <c r="B28" s="562" t="s">
        <v>44</v>
      </c>
      <c r="C28" s="563"/>
      <c r="D28" s="17">
        <v>23.62</v>
      </c>
      <c r="E28" s="22">
        <f t="shared" si="0"/>
        <v>28.344000000000001</v>
      </c>
      <c r="F28" s="15">
        <v>26.36</v>
      </c>
      <c r="G28" s="53">
        <f t="shared" si="1"/>
        <v>31.631999999999998</v>
      </c>
      <c r="H28" s="30">
        <f t="shared" si="2"/>
        <v>111.6</v>
      </c>
    </row>
    <row r="29" spans="1:9" ht="21.75" customHeight="1" thickBot="1" x14ac:dyDescent="0.3">
      <c r="A29" s="23" t="s">
        <v>42</v>
      </c>
      <c r="B29" s="560" t="s">
        <v>47</v>
      </c>
      <c r="C29" s="561"/>
      <c r="D29" s="18">
        <v>23.03</v>
      </c>
      <c r="E29" s="24">
        <f t="shared" ref="E29" si="3">D29*1.2</f>
        <v>27.635999999999999</v>
      </c>
      <c r="F29" s="60">
        <v>25.8</v>
      </c>
      <c r="G29" s="61">
        <f t="shared" si="1"/>
        <v>30.96</v>
      </c>
      <c r="H29" s="33">
        <f t="shared" si="2"/>
        <v>112</v>
      </c>
      <c r="I29" s="5"/>
    </row>
    <row r="30" spans="1:9" ht="27.75" customHeight="1" x14ac:dyDescent="0.25"/>
  </sheetData>
  <mergeCells count="29">
    <mergeCell ref="F2:G2"/>
    <mergeCell ref="B6:B7"/>
    <mergeCell ref="B2:C5"/>
    <mergeCell ref="B8:C8"/>
    <mergeCell ref="A1:G1"/>
    <mergeCell ref="A2:A5"/>
    <mergeCell ref="D2:E2"/>
    <mergeCell ref="D4:E4"/>
    <mergeCell ref="B11:C11"/>
    <mergeCell ref="B12:C12"/>
    <mergeCell ref="B14:C14"/>
    <mergeCell ref="F4:G4"/>
    <mergeCell ref="B13:C13"/>
    <mergeCell ref="B29:C29"/>
    <mergeCell ref="B28:C28"/>
    <mergeCell ref="D3:E3"/>
    <mergeCell ref="F3:G3"/>
    <mergeCell ref="B20:C20"/>
    <mergeCell ref="B21:C21"/>
    <mergeCell ref="B22:C22"/>
    <mergeCell ref="B25:B27"/>
    <mergeCell ref="B23:B24"/>
    <mergeCell ref="B15:C15"/>
    <mergeCell ref="B16:C16"/>
    <mergeCell ref="B17:C17"/>
    <mergeCell ref="B18:C18"/>
    <mergeCell ref="B19:C19"/>
    <mergeCell ref="B9:C9"/>
    <mergeCell ref="B10:C10"/>
  </mergeCells>
  <printOptions horizontalCentered="1"/>
  <pageMargins left="0.39370078740157483" right="0.39370078740157483" top="0.39370078740157483" bottom="0.39370078740157483" header="0" footer="0"/>
  <pageSetup paperSize="9" scale="69"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M29"/>
  <sheetViews>
    <sheetView view="pageBreakPreview" zoomScale="60" zoomScaleNormal="100" workbookViewId="0">
      <selection activeCell="F18" sqref="F18"/>
    </sheetView>
  </sheetViews>
  <sheetFormatPr defaultRowHeight="15" x14ac:dyDescent="0.25"/>
  <cols>
    <col min="1" max="1" width="6.140625" customWidth="1"/>
    <col min="2" max="2" width="32.5703125" style="1" customWidth="1"/>
    <col min="3" max="3" width="47.5703125" style="1" customWidth="1"/>
    <col min="4" max="4" width="16.85546875" style="1" customWidth="1"/>
    <col min="5" max="5" width="24.28515625" style="1" customWidth="1"/>
    <col min="6" max="7" width="27.85546875" customWidth="1"/>
    <col min="8" max="9" width="26.85546875" customWidth="1"/>
    <col min="10" max="10" width="34.42578125" customWidth="1"/>
    <col min="11" max="11" width="14" bestFit="1" customWidth="1"/>
    <col min="13" max="13" width="9.28515625" bestFit="1" customWidth="1"/>
  </cols>
  <sheetData>
    <row r="1" spans="1:11" ht="84" customHeight="1" x14ac:dyDescent="0.25">
      <c r="A1" s="573" t="s">
        <v>70</v>
      </c>
      <c r="B1" s="573"/>
      <c r="C1" s="573"/>
      <c r="D1" s="573"/>
      <c r="E1" s="573"/>
      <c r="F1" s="573"/>
      <c r="G1" s="573"/>
      <c r="H1" s="573"/>
      <c r="I1" s="573"/>
      <c r="J1" s="573"/>
    </row>
    <row r="2" spans="1:11" ht="39" customHeight="1" thickBot="1" x14ac:dyDescent="0.3">
      <c r="A2" s="102"/>
      <c r="B2" s="102"/>
      <c r="C2" s="102"/>
      <c r="D2" s="102"/>
      <c r="E2" s="102"/>
      <c r="F2" s="102"/>
      <c r="G2" s="102"/>
      <c r="H2" s="102"/>
      <c r="I2" s="102"/>
      <c r="J2" s="101"/>
    </row>
    <row r="3" spans="1:11" ht="74.25" customHeight="1" thickBot="1" x14ac:dyDescent="0.3">
      <c r="A3" s="580" t="s">
        <v>0</v>
      </c>
      <c r="B3" s="566" t="s">
        <v>62</v>
      </c>
      <c r="C3" s="567"/>
      <c r="D3" s="589" t="s">
        <v>86</v>
      </c>
      <c r="E3" s="589" t="s">
        <v>92</v>
      </c>
      <c r="F3" s="591" t="s">
        <v>93</v>
      </c>
      <c r="G3" s="591" t="s">
        <v>94</v>
      </c>
      <c r="H3" s="591" t="s">
        <v>95</v>
      </c>
      <c r="I3" s="591" t="s">
        <v>96</v>
      </c>
      <c r="J3" s="134" t="s">
        <v>97</v>
      </c>
    </row>
    <row r="4" spans="1:11" ht="42.75" customHeight="1" thickBot="1" x14ac:dyDescent="0.3">
      <c r="A4" s="604"/>
      <c r="B4" s="570"/>
      <c r="C4" s="571"/>
      <c r="D4" s="596"/>
      <c r="E4" s="596"/>
      <c r="F4" s="592"/>
      <c r="G4" s="592"/>
      <c r="H4" s="592"/>
      <c r="I4" s="592"/>
      <c r="J4" s="98" t="s">
        <v>53</v>
      </c>
    </row>
    <row r="5" spans="1:11" s="2" customFormat="1" ht="51" customHeight="1" thickBot="1" x14ac:dyDescent="0.3">
      <c r="A5" s="44" t="s">
        <v>4</v>
      </c>
      <c r="B5" s="601" t="s">
        <v>5</v>
      </c>
      <c r="C5" s="144" t="s">
        <v>55</v>
      </c>
      <c r="D5" s="135">
        <v>39.770000000000003</v>
      </c>
      <c r="E5" s="135">
        <f>D5*1.2</f>
        <v>47.724000000000004</v>
      </c>
      <c r="F5" s="135"/>
      <c r="G5" s="135">
        <f>F5*1.2</f>
        <v>0</v>
      </c>
      <c r="H5" s="135"/>
      <c r="I5" s="135">
        <f>H5*1.2</f>
        <v>0</v>
      </c>
      <c r="J5" s="136">
        <f>SUM(H5/D5)</f>
        <v>0</v>
      </c>
      <c r="K5" s="147"/>
    </row>
    <row r="6" spans="1:11" s="2" customFormat="1" ht="69" customHeight="1" thickBot="1" x14ac:dyDescent="0.3">
      <c r="A6" s="23" t="s">
        <v>6</v>
      </c>
      <c r="B6" s="602"/>
      <c r="C6" s="145" t="s">
        <v>56</v>
      </c>
      <c r="D6" s="138">
        <v>39.770000000000003</v>
      </c>
      <c r="E6" s="138">
        <f t="shared" ref="E6:E28" si="0">D6*1.2</f>
        <v>47.724000000000004</v>
      </c>
      <c r="F6" s="138"/>
      <c r="G6" s="138">
        <f t="shared" ref="G6:G28" si="1">F6*1.2</f>
        <v>0</v>
      </c>
      <c r="H6" s="135"/>
      <c r="I6" s="135">
        <f t="shared" ref="I6:I28" si="2">H6*1.2</f>
        <v>0</v>
      </c>
      <c r="J6" s="136">
        <f t="shared" ref="J6:J28" si="3">SUM(H6/D6)</f>
        <v>0</v>
      </c>
    </row>
    <row r="7" spans="1:11" s="3" customFormat="1" ht="34.5" customHeight="1" thickBot="1" x14ac:dyDescent="0.3">
      <c r="A7" s="40" t="s">
        <v>8</v>
      </c>
      <c r="B7" s="598" t="s">
        <v>7</v>
      </c>
      <c r="C7" s="603"/>
      <c r="D7" s="82">
        <v>39.770000000000003</v>
      </c>
      <c r="E7" s="139">
        <f t="shared" si="0"/>
        <v>47.724000000000004</v>
      </c>
      <c r="F7" s="140"/>
      <c r="G7" s="140">
        <f t="shared" si="1"/>
        <v>0</v>
      </c>
      <c r="H7" s="140"/>
      <c r="I7" s="140">
        <f t="shared" si="2"/>
        <v>0</v>
      </c>
      <c r="J7" s="136">
        <f t="shared" si="3"/>
        <v>0</v>
      </c>
    </row>
    <row r="8" spans="1:11" s="4" customFormat="1" ht="39.950000000000003" customHeight="1" thickBot="1" x14ac:dyDescent="0.25">
      <c r="A8" s="20" t="s">
        <v>10</v>
      </c>
      <c r="B8" s="593" t="s">
        <v>9</v>
      </c>
      <c r="C8" s="594"/>
      <c r="D8" s="83">
        <v>39.770000000000003</v>
      </c>
      <c r="E8" s="141">
        <f t="shared" si="0"/>
        <v>47.724000000000004</v>
      </c>
      <c r="F8" s="142"/>
      <c r="G8" s="142">
        <f t="shared" si="1"/>
        <v>0</v>
      </c>
      <c r="H8" s="142"/>
      <c r="I8" s="142">
        <f t="shared" si="2"/>
        <v>0</v>
      </c>
      <c r="J8" s="136">
        <f t="shared" si="3"/>
        <v>0</v>
      </c>
    </row>
    <row r="9" spans="1:11" s="4" customFormat="1" ht="39.950000000000003" customHeight="1" thickBot="1" x14ac:dyDescent="0.25">
      <c r="A9" s="20" t="s">
        <v>12</v>
      </c>
      <c r="B9" s="593" t="s">
        <v>11</v>
      </c>
      <c r="C9" s="594"/>
      <c r="D9" s="83">
        <v>39.770000000000003</v>
      </c>
      <c r="E9" s="141">
        <f t="shared" si="0"/>
        <v>47.724000000000004</v>
      </c>
      <c r="F9" s="142"/>
      <c r="G9" s="142">
        <f t="shared" si="1"/>
        <v>0</v>
      </c>
      <c r="H9" s="142"/>
      <c r="I9" s="142">
        <f t="shared" si="2"/>
        <v>0</v>
      </c>
      <c r="J9" s="136">
        <f t="shared" si="3"/>
        <v>0</v>
      </c>
    </row>
    <row r="10" spans="1:11" s="4" customFormat="1" ht="39.950000000000003" customHeight="1" thickBot="1" x14ac:dyDescent="0.25">
      <c r="A10" s="20" t="s">
        <v>14</v>
      </c>
      <c r="B10" s="593" t="s">
        <v>13</v>
      </c>
      <c r="C10" s="594"/>
      <c r="D10" s="83">
        <v>39.770000000000003</v>
      </c>
      <c r="E10" s="141">
        <f t="shared" si="0"/>
        <v>47.724000000000004</v>
      </c>
      <c r="F10" s="142"/>
      <c r="G10" s="142">
        <f t="shared" si="1"/>
        <v>0</v>
      </c>
      <c r="H10" s="142"/>
      <c r="I10" s="142">
        <f t="shared" si="2"/>
        <v>0</v>
      </c>
      <c r="J10" s="136">
        <f t="shared" si="3"/>
        <v>0</v>
      </c>
    </row>
    <row r="11" spans="1:11" s="4" customFormat="1" ht="39.950000000000003" customHeight="1" thickBot="1" x14ac:dyDescent="0.25">
      <c r="A11" s="20" t="s">
        <v>16</v>
      </c>
      <c r="B11" s="593" t="s">
        <v>15</v>
      </c>
      <c r="C11" s="594"/>
      <c r="D11" s="83">
        <v>39.770000000000003</v>
      </c>
      <c r="E11" s="141">
        <f t="shared" si="0"/>
        <v>47.724000000000004</v>
      </c>
      <c r="F11" s="142"/>
      <c r="G11" s="142">
        <f t="shared" si="1"/>
        <v>0</v>
      </c>
      <c r="H11" s="142"/>
      <c r="I11" s="142">
        <f t="shared" si="2"/>
        <v>0</v>
      </c>
      <c r="J11" s="136">
        <f t="shared" si="3"/>
        <v>0</v>
      </c>
    </row>
    <row r="12" spans="1:11" s="3" customFormat="1" ht="39.950000000000003" customHeight="1" thickBot="1" x14ac:dyDescent="0.3">
      <c r="A12" s="20" t="s">
        <v>17</v>
      </c>
      <c r="B12" s="593" t="s">
        <v>52</v>
      </c>
      <c r="C12" s="594"/>
      <c r="D12" s="83">
        <v>39.770000000000003</v>
      </c>
      <c r="E12" s="141">
        <f t="shared" si="0"/>
        <v>47.724000000000004</v>
      </c>
      <c r="F12" s="142"/>
      <c r="G12" s="142">
        <f t="shared" si="1"/>
        <v>0</v>
      </c>
      <c r="H12" s="142"/>
      <c r="I12" s="142">
        <f t="shared" si="2"/>
        <v>0</v>
      </c>
      <c r="J12" s="136">
        <f t="shared" si="3"/>
        <v>0</v>
      </c>
    </row>
    <row r="13" spans="1:11" s="3" customFormat="1" ht="39.950000000000003" customHeight="1" thickBot="1" x14ac:dyDescent="0.3">
      <c r="A13" s="20" t="s">
        <v>18</v>
      </c>
      <c r="B13" s="593" t="s">
        <v>20</v>
      </c>
      <c r="C13" s="594"/>
      <c r="D13" s="83">
        <v>39.770000000000003</v>
      </c>
      <c r="E13" s="141">
        <f t="shared" si="0"/>
        <v>47.724000000000004</v>
      </c>
      <c r="F13" s="142"/>
      <c r="G13" s="142">
        <f t="shared" si="1"/>
        <v>0</v>
      </c>
      <c r="H13" s="142"/>
      <c r="I13" s="142">
        <f t="shared" si="2"/>
        <v>0</v>
      </c>
      <c r="J13" s="136">
        <f t="shared" si="3"/>
        <v>0</v>
      </c>
    </row>
    <row r="14" spans="1:11" s="3" customFormat="1" ht="32.25" customHeight="1" thickBot="1" x14ac:dyDescent="0.3">
      <c r="A14" s="20" t="s">
        <v>19</v>
      </c>
      <c r="B14" s="593" t="s">
        <v>22</v>
      </c>
      <c r="C14" s="594"/>
      <c r="D14" s="83">
        <v>39.770000000000003</v>
      </c>
      <c r="E14" s="141">
        <f t="shared" si="0"/>
        <v>47.724000000000004</v>
      </c>
      <c r="F14" s="142"/>
      <c r="G14" s="142">
        <f t="shared" si="1"/>
        <v>0</v>
      </c>
      <c r="H14" s="142"/>
      <c r="I14" s="142">
        <f t="shared" si="2"/>
        <v>0</v>
      </c>
      <c r="J14" s="136">
        <f t="shared" si="3"/>
        <v>0</v>
      </c>
    </row>
    <row r="15" spans="1:11" s="3" customFormat="1" ht="30.75" customHeight="1" thickBot="1" x14ac:dyDescent="0.3">
      <c r="A15" s="20" t="s">
        <v>21</v>
      </c>
      <c r="B15" s="593" t="s">
        <v>25</v>
      </c>
      <c r="C15" s="594"/>
      <c r="D15" s="83">
        <v>39.770000000000003</v>
      </c>
      <c r="E15" s="141">
        <f t="shared" si="0"/>
        <v>47.724000000000004</v>
      </c>
      <c r="F15" s="142"/>
      <c r="G15" s="142">
        <f t="shared" si="1"/>
        <v>0</v>
      </c>
      <c r="H15" s="142"/>
      <c r="I15" s="142">
        <f t="shared" si="2"/>
        <v>0</v>
      </c>
      <c r="J15" s="136">
        <f t="shared" si="3"/>
        <v>0</v>
      </c>
    </row>
    <row r="16" spans="1:11" s="3" customFormat="1" ht="32.25" customHeight="1" thickBot="1" x14ac:dyDescent="0.3">
      <c r="A16" s="20" t="s">
        <v>23</v>
      </c>
      <c r="B16" s="593" t="s">
        <v>27</v>
      </c>
      <c r="C16" s="594"/>
      <c r="D16" s="83">
        <v>39.770000000000003</v>
      </c>
      <c r="E16" s="141">
        <f t="shared" si="0"/>
        <v>47.724000000000004</v>
      </c>
      <c r="F16" s="142"/>
      <c r="G16" s="142">
        <f t="shared" si="1"/>
        <v>0</v>
      </c>
      <c r="H16" s="142"/>
      <c r="I16" s="142">
        <f t="shared" si="2"/>
        <v>0</v>
      </c>
      <c r="J16" s="136">
        <f t="shared" si="3"/>
        <v>0</v>
      </c>
    </row>
    <row r="17" spans="1:13" s="3" customFormat="1" ht="33" customHeight="1" thickBot="1" x14ac:dyDescent="0.3">
      <c r="A17" s="20" t="s">
        <v>24</v>
      </c>
      <c r="B17" s="593" t="s">
        <v>29</v>
      </c>
      <c r="C17" s="594"/>
      <c r="D17" s="83">
        <v>39.770000000000003</v>
      </c>
      <c r="E17" s="141">
        <f t="shared" si="0"/>
        <v>47.724000000000004</v>
      </c>
      <c r="F17" s="142"/>
      <c r="G17" s="142">
        <f t="shared" si="1"/>
        <v>0</v>
      </c>
      <c r="H17" s="142"/>
      <c r="I17" s="142">
        <f t="shared" si="2"/>
        <v>0</v>
      </c>
      <c r="J17" s="136">
        <f t="shared" si="3"/>
        <v>0</v>
      </c>
    </row>
    <row r="18" spans="1:13" s="3" customFormat="1" ht="36.75" customHeight="1" thickBot="1" x14ac:dyDescent="0.3">
      <c r="A18" s="20" t="s">
        <v>26</v>
      </c>
      <c r="B18" s="593" t="s">
        <v>31</v>
      </c>
      <c r="C18" s="594"/>
      <c r="D18" s="83">
        <v>39.770000000000003</v>
      </c>
      <c r="E18" s="141">
        <f t="shared" si="0"/>
        <v>47.724000000000004</v>
      </c>
      <c r="F18" s="142"/>
      <c r="G18" s="142">
        <f t="shared" si="1"/>
        <v>0</v>
      </c>
      <c r="H18" s="142"/>
      <c r="I18" s="142">
        <f t="shared" si="2"/>
        <v>0</v>
      </c>
      <c r="J18" s="136">
        <f t="shared" si="3"/>
        <v>0</v>
      </c>
    </row>
    <row r="19" spans="1:13" s="3" customFormat="1" ht="28.5" customHeight="1" thickBot="1" x14ac:dyDescent="0.3">
      <c r="A19" s="20" t="s">
        <v>28</v>
      </c>
      <c r="B19" s="593" t="s">
        <v>33</v>
      </c>
      <c r="C19" s="594"/>
      <c r="D19" s="83">
        <v>39.770000000000003</v>
      </c>
      <c r="E19" s="141">
        <f t="shared" si="0"/>
        <v>47.724000000000004</v>
      </c>
      <c r="F19" s="142"/>
      <c r="G19" s="142">
        <f t="shared" si="1"/>
        <v>0</v>
      </c>
      <c r="H19" s="142"/>
      <c r="I19" s="142">
        <f t="shared" si="2"/>
        <v>0</v>
      </c>
      <c r="J19" s="136">
        <f t="shared" si="3"/>
        <v>0</v>
      </c>
    </row>
    <row r="20" spans="1:13" s="3" customFormat="1" ht="36.75" customHeight="1" thickBot="1" x14ac:dyDescent="0.3">
      <c r="A20" s="20" t="s">
        <v>30</v>
      </c>
      <c r="B20" s="593" t="s">
        <v>35</v>
      </c>
      <c r="C20" s="594"/>
      <c r="D20" s="83">
        <v>39.770000000000003</v>
      </c>
      <c r="E20" s="141">
        <f t="shared" si="0"/>
        <v>47.724000000000004</v>
      </c>
      <c r="F20" s="142"/>
      <c r="G20" s="142">
        <f t="shared" si="1"/>
        <v>0</v>
      </c>
      <c r="H20" s="142"/>
      <c r="I20" s="142">
        <f t="shared" si="2"/>
        <v>0</v>
      </c>
      <c r="J20" s="136">
        <f t="shared" si="3"/>
        <v>0</v>
      </c>
    </row>
    <row r="21" spans="1:13" s="3" customFormat="1" ht="32.25" customHeight="1" thickBot="1" x14ac:dyDescent="0.3">
      <c r="A21" s="20" t="s">
        <v>32</v>
      </c>
      <c r="B21" s="593" t="s">
        <v>37</v>
      </c>
      <c r="C21" s="594"/>
      <c r="D21" s="83">
        <v>39.770000000000003</v>
      </c>
      <c r="E21" s="141">
        <f t="shared" si="0"/>
        <v>47.724000000000004</v>
      </c>
      <c r="F21" s="142"/>
      <c r="G21" s="142">
        <f t="shared" si="1"/>
        <v>0</v>
      </c>
      <c r="H21" s="142"/>
      <c r="I21" s="142">
        <f t="shared" si="2"/>
        <v>0</v>
      </c>
      <c r="J21" s="136">
        <f t="shared" si="3"/>
        <v>0</v>
      </c>
    </row>
    <row r="22" spans="1:13" s="3" customFormat="1" ht="31.5" customHeight="1" thickBot="1" x14ac:dyDescent="0.3">
      <c r="A22" s="20" t="s">
        <v>34</v>
      </c>
      <c r="B22" s="593" t="s">
        <v>39</v>
      </c>
      <c r="C22" s="594"/>
      <c r="D22" s="83">
        <v>39.770000000000003</v>
      </c>
      <c r="E22" s="141">
        <f t="shared" si="0"/>
        <v>47.724000000000004</v>
      </c>
      <c r="F22" s="142"/>
      <c r="G22" s="142">
        <f t="shared" si="1"/>
        <v>0</v>
      </c>
      <c r="H22" s="142"/>
      <c r="I22" s="142">
        <f t="shared" si="2"/>
        <v>0</v>
      </c>
      <c r="J22" s="136">
        <f t="shared" si="3"/>
        <v>0</v>
      </c>
    </row>
    <row r="23" spans="1:13" s="3" customFormat="1" ht="39.950000000000003" customHeight="1" thickBot="1" x14ac:dyDescent="0.3">
      <c r="A23" s="20" t="s">
        <v>36</v>
      </c>
      <c r="B23" s="597" t="s">
        <v>58</v>
      </c>
      <c r="C23" s="146" t="s">
        <v>57</v>
      </c>
      <c r="D23" s="83">
        <v>39.770000000000003</v>
      </c>
      <c r="E23" s="141">
        <f t="shared" si="0"/>
        <v>47.724000000000004</v>
      </c>
      <c r="F23" s="142"/>
      <c r="G23" s="142">
        <f t="shared" si="1"/>
        <v>0</v>
      </c>
      <c r="H23" s="142"/>
      <c r="I23" s="142">
        <f t="shared" si="2"/>
        <v>0</v>
      </c>
      <c r="J23" s="136">
        <f t="shared" si="3"/>
        <v>0</v>
      </c>
    </row>
    <row r="24" spans="1:13" s="3" customFormat="1" ht="31.5" customHeight="1" thickBot="1" x14ac:dyDescent="0.3">
      <c r="A24" s="20" t="s">
        <v>38</v>
      </c>
      <c r="B24" s="598"/>
      <c r="C24" s="146" t="s">
        <v>60</v>
      </c>
      <c r="D24" s="83">
        <v>39.770000000000003</v>
      </c>
      <c r="E24" s="141">
        <f t="shared" si="0"/>
        <v>47.724000000000004</v>
      </c>
      <c r="F24" s="142"/>
      <c r="G24" s="142">
        <f t="shared" si="1"/>
        <v>0</v>
      </c>
      <c r="H24" s="142"/>
      <c r="I24" s="142">
        <f t="shared" si="2"/>
        <v>0</v>
      </c>
      <c r="J24" s="136">
        <f t="shared" si="3"/>
        <v>0</v>
      </c>
    </row>
    <row r="25" spans="1:13" s="3" customFormat="1" ht="31.5" customHeight="1" thickBot="1" x14ac:dyDescent="0.3">
      <c r="A25" s="20" t="s">
        <v>40</v>
      </c>
      <c r="B25" s="597" t="s">
        <v>61</v>
      </c>
      <c r="C25" s="146" t="s">
        <v>59</v>
      </c>
      <c r="D25" s="83">
        <v>39.770000000000003</v>
      </c>
      <c r="E25" s="141">
        <f t="shared" si="0"/>
        <v>47.724000000000004</v>
      </c>
      <c r="F25" s="142"/>
      <c r="G25" s="142">
        <f t="shared" si="1"/>
        <v>0</v>
      </c>
      <c r="H25" s="142"/>
      <c r="I25" s="142">
        <f t="shared" si="2"/>
        <v>0</v>
      </c>
      <c r="J25" s="136">
        <f t="shared" si="3"/>
        <v>0</v>
      </c>
    </row>
    <row r="26" spans="1:13" s="3" customFormat="1" ht="29.25" customHeight="1" thickBot="1" x14ac:dyDescent="0.3">
      <c r="A26" s="20" t="s">
        <v>41</v>
      </c>
      <c r="B26" s="598"/>
      <c r="C26" s="146" t="s">
        <v>60</v>
      </c>
      <c r="D26" s="83">
        <v>39.770000000000003</v>
      </c>
      <c r="E26" s="141">
        <f t="shared" si="0"/>
        <v>47.724000000000004</v>
      </c>
      <c r="F26" s="142"/>
      <c r="G26" s="142">
        <f t="shared" si="1"/>
        <v>0</v>
      </c>
      <c r="H26" s="142"/>
      <c r="I26" s="142">
        <f t="shared" si="2"/>
        <v>0</v>
      </c>
      <c r="J26" s="136">
        <f t="shared" si="3"/>
        <v>0</v>
      </c>
    </row>
    <row r="27" spans="1:13" s="3" customFormat="1" ht="28.5" customHeight="1" thickBot="1" x14ac:dyDescent="0.35">
      <c r="A27" s="20" t="s">
        <v>42</v>
      </c>
      <c r="B27" s="593" t="s">
        <v>44</v>
      </c>
      <c r="C27" s="595"/>
      <c r="D27" s="83">
        <v>39.770000000000003</v>
      </c>
      <c r="E27" s="141">
        <f t="shared" si="0"/>
        <v>47.724000000000004</v>
      </c>
      <c r="F27" s="142"/>
      <c r="G27" s="142">
        <f t="shared" si="1"/>
        <v>0</v>
      </c>
      <c r="H27" s="142"/>
      <c r="I27" s="142">
        <f t="shared" si="2"/>
        <v>0</v>
      </c>
      <c r="J27" s="136">
        <f t="shared" si="3"/>
        <v>0</v>
      </c>
      <c r="K27" s="65"/>
      <c r="L27" s="65"/>
      <c r="M27" s="65"/>
    </row>
    <row r="28" spans="1:13" s="5" customFormat="1" ht="29.25" customHeight="1" thickBot="1" x14ac:dyDescent="0.3">
      <c r="A28" s="20" t="s">
        <v>43</v>
      </c>
      <c r="B28" s="599" t="s">
        <v>47</v>
      </c>
      <c r="C28" s="600"/>
      <c r="D28" s="81">
        <v>39.770000000000003</v>
      </c>
      <c r="E28" s="137">
        <f t="shared" si="0"/>
        <v>47.724000000000004</v>
      </c>
      <c r="F28" s="143"/>
      <c r="G28" s="143">
        <f t="shared" si="1"/>
        <v>0</v>
      </c>
      <c r="H28" s="142"/>
      <c r="I28" s="142">
        <f t="shared" si="2"/>
        <v>0</v>
      </c>
      <c r="J28" s="136">
        <f t="shared" si="3"/>
        <v>0</v>
      </c>
    </row>
    <row r="29" spans="1:13" s="5" customFormat="1" x14ac:dyDescent="0.25">
      <c r="B29" s="6"/>
      <c r="C29" s="6"/>
      <c r="D29" s="6"/>
      <c r="E29" s="6"/>
    </row>
  </sheetData>
  <mergeCells count="30">
    <mergeCell ref="A1:J1"/>
    <mergeCell ref="B28:C28"/>
    <mergeCell ref="B5:B6"/>
    <mergeCell ref="B7:C7"/>
    <mergeCell ref="B8:C8"/>
    <mergeCell ref="B12:C12"/>
    <mergeCell ref="B17:C17"/>
    <mergeCell ref="B18:C18"/>
    <mergeCell ref="A3:A4"/>
    <mergeCell ref="B3:C4"/>
    <mergeCell ref="E3:E4"/>
    <mergeCell ref="I3:I4"/>
    <mergeCell ref="G3:G4"/>
    <mergeCell ref="B9:C9"/>
    <mergeCell ref="B10:C10"/>
    <mergeCell ref="B11:C11"/>
    <mergeCell ref="H3:H4"/>
    <mergeCell ref="B21:C21"/>
    <mergeCell ref="B22:C22"/>
    <mergeCell ref="B27:C27"/>
    <mergeCell ref="D3:D4"/>
    <mergeCell ref="F3:F4"/>
    <mergeCell ref="B13:C13"/>
    <mergeCell ref="B14:C14"/>
    <mergeCell ref="B15:C15"/>
    <mergeCell ref="B16:C16"/>
    <mergeCell ref="B20:C20"/>
    <mergeCell ref="B19:C19"/>
    <mergeCell ref="B23:B24"/>
    <mergeCell ref="B25:B26"/>
  </mergeCells>
  <printOptions horizontalCentered="1"/>
  <pageMargins left="0" right="0" top="0.39370078740157483" bottom="0.39370078740157483" header="0" footer="0"/>
  <pageSetup paperSize="9" scale="26"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G29"/>
  <sheetViews>
    <sheetView view="pageBreakPreview" zoomScale="84" zoomScaleNormal="100" zoomScaleSheetLayoutView="84" workbookViewId="0">
      <selection activeCell="M3" sqref="M3"/>
    </sheetView>
  </sheetViews>
  <sheetFormatPr defaultRowHeight="15" x14ac:dyDescent="0.25"/>
  <cols>
    <col min="1" max="1" width="5.7109375" customWidth="1"/>
    <col min="2" max="2" width="31.140625" style="1" customWidth="1"/>
    <col min="3" max="3" width="20" style="1" customWidth="1"/>
    <col min="4" max="4" width="24.85546875" style="1" customWidth="1"/>
    <col min="5" max="5" width="32.42578125" customWidth="1"/>
    <col min="6" max="6" width="30" customWidth="1"/>
    <col min="7" max="7" width="28.28515625" customWidth="1"/>
  </cols>
  <sheetData>
    <row r="1" spans="1:7" s="5" customFormat="1" ht="98.25" customHeight="1" x14ac:dyDescent="0.25">
      <c r="A1" s="588" t="s">
        <v>71</v>
      </c>
      <c r="B1" s="588"/>
      <c r="C1" s="588"/>
      <c r="D1" s="588"/>
      <c r="E1" s="588"/>
      <c r="F1" s="588"/>
      <c r="G1" s="588"/>
    </row>
    <row r="2" spans="1:7" s="5" customFormat="1" ht="69" customHeight="1" thickBot="1" x14ac:dyDescent="0.3">
      <c r="A2" s="66"/>
      <c r="B2" s="66"/>
      <c r="C2" s="66"/>
      <c r="D2" s="66"/>
      <c r="E2" s="66"/>
      <c r="F2" s="66"/>
      <c r="G2" s="66" t="s">
        <v>2</v>
      </c>
    </row>
    <row r="3" spans="1:7" s="5" customFormat="1" ht="156" customHeight="1" thickBot="1" x14ac:dyDescent="0.3">
      <c r="A3" s="98" t="s">
        <v>0</v>
      </c>
      <c r="B3" s="605" t="s">
        <v>62</v>
      </c>
      <c r="C3" s="606"/>
      <c r="D3" s="99" t="s">
        <v>76</v>
      </c>
      <c r="E3" s="67" t="s">
        <v>72</v>
      </c>
      <c r="F3" s="68" t="s">
        <v>73</v>
      </c>
      <c r="G3" s="100" t="s">
        <v>74</v>
      </c>
    </row>
    <row r="4" spans="1:7" s="5" customFormat="1" ht="63.75" customHeight="1" x14ac:dyDescent="0.25">
      <c r="A4" s="92" t="s">
        <v>4</v>
      </c>
      <c r="B4" s="608" t="s">
        <v>5</v>
      </c>
      <c r="C4" s="93" t="s">
        <v>63</v>
      </c>
      <c r="D4" s="94">
        <v>27.84</v>
      </c>
      <c r="E4" s="95">
        <v>41.2</v>
      </c>
      <c r="F4" s="96" t="s">
        <v>80</v>
      </c>
      <c r="G4" s="97">
        <f>SUM(F4/D4)</f>
        <v>1.2794540229885056</v>
      </c>
    </row>
    <row r="5" spans="1:7" s="5" customFormat="1" ht="39.75" customHeight="1" x14ac:dyDescent="0.25">
      <c r="A5" s="74" t="s">
        <v>6</v>
      </c>
      <c r="B5" s="609"/>
      <c r="C5" s="71" t="s">
        <v>64</v>
      </c>
      <c r="D5" s="85">
        <v>10.37</v>
      </c>
      <c r="E5" s="72">
        <v>29.34</v>
      </c>
      <c r="F5" s="73" t="s">
        <v>80</v>
      </c>
      <c r="G5" s="75">
        <f t="shared" ref="G5:G27" si="0">SUM(F5/D5)</f>
        <v>3.4349083895853423</v>
      </c>
    </row>
    <row r="6" spans="1:7" s="5" customFormat="1" ht="30" customHeight="1" x14ac:dyDescent="0.25">
      <c r="A6" s="87" t="s">
        <v>8</v>
      </c>
      <c r="B6" s="607" t="s">
        <v>7</v>
      </c>
      <c r="C6" s="607"/>
      <c r="D6" s="88">
        <v>42.64</v>
      </c>
      <c r="E6" s="89">
        <v>41.2</v>
      </c>
      <c r="F6" s="89" t="s">
        <v>80</v>
      </c>
      <c r="G6" s="90">
        <f t="shared" si="0"/>
        <v>0.83536585365853655</v>
      </c>
    </row>
    <row r="7" spans="1:7" s="5" customFormat="1" ht="30" customHeight="1" x14ac:dyDescent="0.25">
      <c r="A7" s="87" t="s">
        <v>10</v>
      </c>
      <c r="B7" s="607" t="s">
        <v>9</v>
      </c>
      <c r="C7" s="607"/>
      <c r="D7" s="88">
        <v>50.79</v>
      </c>
      <c r="E7" s="89">
        <v>41.2</v>
      </c>
      <c r="F7" s="89" t="s">
        <v>80</v>
      </c>
      <c r="G7" s="90">
        <f t="shared" si="0"/>
        <v>0.70131915731443195</v>
      </c>
    </row>
    <row r="8" spans="1:7" s="5" customFormat="1" ht="30" customHeight="1" x14ac:dyDescent="0.25">
      <c r="A8" s="74" t="s">
        <v>12</v>
      </c>
      <c r="B8" s="609" t="s">
        <v>11</v>
      </c>
      <c r="C8" s="609"/>
      <c r="D8" s="85">
        <v>32.369999999999997</v>
      </c>
      <c r="E8" s="72">
        <v>41.2</v>
      </c>
      <c r="F8" s="73" t="s">
        <v>80</v>
      </c>
      <c r="G8" s="75">
        <f t="shared" si="0"/>
        <v>1.1004016064257027</v>
      </c>
    </row>
    <row r="9" spans="1:7" s="5" customFormat="1" ht="30" customHeight="1" x14ac:dyDescent="0.25">
      <c r="A9" s="87" t="s">
        <v>14</v>
      </c>
      <c r="B9" s="607" t="s">
        <v>13</v>
      </c>
      <c r="C9" s="607"/>
      <c r="D9" s="88">
        <v>46.67</v>
      </c>
      <c r="E9" s="89">
        <v>41.2</v>
      </c>
      <c r="F9" s="89" t="s">
        <v>80</v>
      </c>
      <c r="G9" s="90">
        <f t="shared" si="0"/>
        <v>0.76323119777158765</v>
      </c>
    </row>
    <row r="10" spans="1:7" s="5" customFormat="1" ht="30" customHeight="1" x14ac:dyDescent="0.25">
      <c r="A10" s="74" t="s">
        <v>16</v>
      </c>
      <c r="B10" s="609" t="s">
        <v>15</v>
      </c>
      <c r="C10" s="609"/>
      <c r="D10" s="85">
        <v>25.63</v>
      </c>
      <c r="E10" s="72">
        <v>41.2</v>
      </c>
      <c r="F10" s="73" t="s">
        <v>80</v>
      </c>
      <c r="G10" s="75">
        <f t="shared" si="0"/>
        <v>1.3897776043698791</v>
      </c>
    </row>
    <row r="11" spans="1:7" s="5" customFormat="1" ht="30" customHeight="1" x14ac:dyDescent="0.25">
      <c r="A11" s="74" t="s">
        <v>17</v>
      </c>
      <c r="B11" s="609" t="s">
        <v>52</v>
      </c>
      <c r="C11" s="609"/>
      <c r="D11" s="85">
        <v>28.51</v>
      </c>
      <c r="E11" s="72">
        <v>41.2</v>
      </c>
      <c r="F11" s="73" t="s">
        <v>80</v>
      </c>
      <c r="G11" s="75">
        <f t="shared" si="0"/>
        <v>1.2493861802876183</v>
      </c>
    </row>
    <row r="12" spans="1:7" s="5" customFormat="1" ht="30" customHeight="1" x14ac:dyDescent="0.25">
      <c r="A12" s="74" t="s">
        <v>18</v>
      </c>
      <c r="B12" s="609" t="s">
        <v>20</v>
      </c>
      <c r="C12" s="609"/>
      <c r="D12" s="85">
        <v>31.04</v>
      </c>
      <c r="E12" s="72">
        <v>41.2</v>
      </c>
      <c r="F12" s="73" t="s">
        <v>80</v>
      </c>
      <c r="G12" s="75">
        <f t="shared" si="0"/>
        <v>1.1475515463917525</v>
      </c>
    </row>
    <row r="13" spans="1:7" s="5" customFormat="1" ht="30" customHeight="1" x14ac:dyDescent="0.25">
      <c r="A13" s="87" t="s">
        <v>19</v>
      </c>
      <c r="B13" s="607" t="s">
        <v>22</v>
      </c>
      <c r="C13" s="607"/>
      <c r="D13" s="88">
        <v>35.07</v>
      </c>
      <c r="E13" s="89">
        <v>41.2</v>
      </c>
      <c r="F13" s="89" t="s">
        <v>80</v>
      </c>
      <c r="G13" s="90">
        <f t="shared" si="0"/>
        <v>1.0156829198745365</v>
      </c>
    </row>
    <row r="14" spans="1:7" s="5" customFormat="1" ht="34.5" customHeight="1" x14ac:dyDescent="0.25">
      <c r="A14" s="87" t="s">
        <v>21</v>
      </c>
      <c r="B14" s="607" t="s">
        <v>45</v>
      </c>
      <c r="C14" s="607"/>
      <c r="D14" s="88">
        <v>39.35</v>
      </c>
      <c r="E14" s="89">
        <v>41.2</v>
      </c>
      <c r="F14" s="89" t="s">
        <v>80</v>
      </c>
      <c r="G14" s="90">
        <f t="shared" si="0"/>
        <v>0.90520965692503164</v>
      </c>
    </row>
    <row r="15" spans="1:7" s="5" customFormat="1" ht="31.5" customHeight="1" x14ac:dyDescent="0.25">
      <c r="A15" s="87" t="s">
        <v>21</v>
      </c>
      <c r="B15" s="607" t="s">
        <v>27</v>
      </c>
      <c r="C15" s="607"/>
      <c r="D15" s="88">
        <v>53.4</v>
      </c>
      <c r="E15" s="89">
        <v>41.2</v>
      </c>
      <c r="F15" s="89" t="s">
        <v>80</v>
      </c>
      <c r="G15" s="90">
        <f t="shared" si="0"/>
        <v>0.6670411985018726</v>
      </c>
    </row>
    <row r="16" spans="1:7" s="5" customFormat="1" ht="30" customHeight="1" x14ac:dyDescent="0.25">
      <c r="A16" s="87" t="s">
        <v>23</v>
      </c>
      <c r="B16" s="607" t="s">
        <v>29</v>
      </c>
      <c r="C16" s="607"/>
      <c r="D16" s="88">
        <v>52.78</v>
      </c>
      <c r="E16" s="89">
        <v>41.2</v>
      </c>
      <c r="F16" s="89" t="s">
        <v>80</v>
      </c>
      <c r="G16" s="90">
        <f t="shared" si="0"/>
        <v>0.67487684729064035</v>
      </c>
    </row>
    <row r="17" spans="1:7" s="5" customFormat="1" ht="30" customHeight="1" x14ac:dyDescent="0.25">
      <c r="A17" s="74" t="s">
        <v>24</v>
      </c>
      <c r="B17" s="609" t="s">
        <v>31</v>
      </c>
      <c r="C17" s="609"/>
      <c r="D17" s="85">
        <v>29.07</v>
      </c>
      <c r="E17" s="72">
        <v>41.2</v>
      </c>
      <c r="F17" s="73" t="s">
        <v>80</v>
      </c>
      <c r="G17" s="75">
        <f t="shared" si="0"/>
        <v>1.2253181974544203</v>
      </c>
    </row>
    <row r="18" spans="1:7" s="5" customFormat="1" ht="30" customHeight="1" x14ac:dyDescent="0.25">
      <c r="A18" s="74" t="s">
        <v>26</v>
      </c>
      <c r="B18" s="609" t="s">
        <v>33</v>
      </c>
      <c r="C18" s="609"/>
      <c r="D18" s="85">
        <v>28</v>
      </c>
      <c r="E18" s="72">
        <v>41.2</v>
      </c>
      <c r="F18" s="73" t="s">
        <v>80</v>
      </c>
      <c r="G18" s="75">
        <f t="shared" si="0"/>
        <v>1.272142857142857</v>
      </c>
    </row>
    <row r="19" spans="1:7" s="5" customFormat="1" ht="30" customHeight="1" x14ac:dyDescent="0.25">
      <c r="A19" s="74" t="s">
        <v>28</v>
      </c>
      <c r="B19" s="609" t="s">
        <v>35</v>
      </c>
      <c r="C19" s="609"/>
      <c r="D19" s="85">
        <v>29.86</v>
      </c>
      <c r="E19" s="72">
        <v>41.2</v>
      </c>
      <c r="F19" s="73" t="s">
        <v>80</v>
      </c>
      <c r="G19" s="75">
        <f t="shared" si="0"/>
        <v>1.1929002009377092</v>
      </c>
    </row>
    <row r="20" spans="1:7" s="5" customFormat="1" ht="30" customHeight="1" x14ac:dyDescent="0.25">
      <c r="A20" s="87" t="s">
        <v>30</v>
      </c>
      <c r="B20" s="607" t="s">
        <v>37</v>
      </c>
      <c r="C20" s="607"/>
      <c r="D20" s="88">
        <v>56.87</v>
      </c>
      <c r="E20" s="89">
        <v>41.2</v>
      </c>
      <c r="F20" s="89" t="s">
        <v>80</v>
      </c>
      <c r="G20" s="90">
        <f t="shared" si="0"/>
        <v>0.62634077721118342</v>
      </c>
    </row>
    <row r="21" spans="1:7" s="5" customFormat="1" ht="39" customHeight="1" x14ac:dyDescent="0.25">
      <c r="A21" s="87" t="s">
        <v>32</v>
      </c>
      <c r="B21" s="607" t="s">
        <v>46</v>
      </c>
      <c r="C21" s="91" t="s">
        <v>63</v>
      </c>
      <c r="D21" s="88">
        <v>44.42</v>
      </c>
      <c r="E21" s="89">
        <v>41.2</v>
      </c>
      <c r="F21" s="89" t="s">
        <v>80</v>
      </c>
      <c r="G21" s="90">
        <f t="shared" si="0"/>
        <v>0.80189104007203948</v>
      </c>
    </row>
    <row r="22" spans="1:7" s="5" customFormat="1" ht="39" customHeight="1" x14ac:dyDescent="0.25">
      <c r="A22" s="87" t="s">
        <v>34</v>
      </c>
      <c r="B22" s="607"/>
      <c r="C22" s="91" t="s">
        <v>64</v>
      </c>
      <c r="D22" s="88">
        <v>22.85</v>
      </c>
      <c r="E22" s="89">
        <v>29.34</v>
      </c>
      <c r="F22" s="89" t="s">
        <v>80</v>
      </c>
      <c r="G22" s="90">
        <f t="shared" si="0"/>
        <v>1.5588621444201312</v>
      </c>
    </row>
    <row r="23" spans="1:7" s="5" customFormat="1" ht="39" customHeight="1" x14ac:dyDescent="0.25">
      <c r="A23" s="87" t="s">
        <v>36</v>
      </c>
      <c r="B23" s="607" t="s">
        <v>61</v>
      </c>
      <c r="C23" s="91" t="s">
        <v>65</v>
      </c>
      <c r="D23" s="88">
        <v>41.72</v>
      </c>
      <c r="E23" s="89">
        <v>41.2</v>
      </c>
      <c r="F23" s="89" t="s">
        <v>80</v>
      </c>
      <c r="G23" s="90">
        <f t="shared" si="0"/>
        <v>0.85378715244487058</v>
      </c>
    </row>
    <row r="24" spans="1:7" s="5" customFormat="1" ht="56.25" customHeight="1" x14ac:dyDescent="0.25">
      <c r="A24" s="87" t="s">
        <v>38</v>
      </c>
      <c r="B24" s="607"/>
      <c r="C24" s="91" t="s">
        <v>68</v>
      </c>
      <c r="D24" s="88">
        <v>22.59</v>
      </c>
      <c r="E24" s="89">
        <v>29.34</v>
      </c>
      <c r="F24" s="89" t="s">
        <v>80</v>
      </c>
      <c r="G24" s="90">
        <f t="shared" si="0"/>
        <v>1.5768038955289951</v>
      </c>
    </row>
    <row r="25" spans="1:7" s="5" customFormat="1" ht="36.75" customHeight="1" x14ac:dyDescent="0.25">
      <c r="A25" s="87" t="s">
        <v>40</v>
      </c>
      <c r="B25" s="607"/>
      <c r="C25" s="91" t="s">
        <v>66</v>
      </c>
      <c r="D25" s="88">
        <v>34.659999999999997</v>
      </c>
      <c r="E25" s="89">
        <v>41.2</v>
      </c>
      <c r="F25" s="89" t="s">
        <v>80</v>
      </c>
      <c r="G25" s="90">
        <f t="shared" si="0"/>
        <v>1.0276976341604156</v>
      </c>
    </row>
    <row r="26" spans="1:7" s="5" customFormat="1" ht="27.75" customHeight="1" x14ac:dyDescent="0.25">
      <c r="A26" s="74" t="s">
        <v>41</v>
      </c>
      <c r="B26" s="609" t="s">
        <v>44</v>
      </c>
      <c r="C26" s="609"/>
      <c r="D26" s="85">
        <v>26.36</v>
      </c>
      <c r="E26" s="72">
        <v>41.2</v>
      </c>
      <c r="F26" s="73" t="s">
        <v>80</v>
      </c>
      <c r="G26" s="75">
        <f t="shared" si="0"/>
        <v>1.3512898330804248</v>
      </c>
    </row>
    <row r="27" spans="1:7" ht="45" customHeight="1" thickBot="1" x14ac:dyDescent="0.3">
      <c r="A27" s="76" t="s">
        <v>42</v>
      </c>
      <c r="B27" s="610" t="s">
        <v>47</v>
      </c>
      <c r="C27" s="610"/>
      <c r="D27" s="86">
        <v>25.8</v>
      </c>
      <c r="E27" s="77">
        <v>41.2</v>
      </c>
      <c r="F27" s="78" t="s">
        <v>80</v>
      </c>
      <c r="G27" s="75">
        <f t="shared" si="0"/>
        <v>1.3806201550387596</v>
      </c>
    </row>
    <row r="28" spans="1:7" ht="21.75" customHeight="1" x14ac:dyDescent="0.25">
      <c r="A28" s="63"/>
      <c r="B28" s="64"/>
      <c r="C28" s="64"/>
      <c r="D28" s="64"/>
    </row>
    <row r="29" spans="1:7" ht="27.75" customHeight="1" x14ac:dyDescent="0.25"/>
  </sheetData>
  <mergeCells count="22">
    <mergeCell ref="B26:C26"/>
    <mergeCell ref="B27:C27"/>
    <mergeCell ref="B17:C17"/>
    <mergeCell ref="B18:C18"/>
    <mergeCell ref="B19:C19"/>
    <mergeCell ref="B20:C20"/>
    <mergeCell ref="B21:B22"/>
    <mergeCell ref="B23:B25"/>
    <mergeCell ref="A1:G1"/>
    <mergeCell ref="B3:C3"/>
    <mergeCell ref="B16:C16"/>
    <mergeCell ref="B4:B5"/>
    <mergeCell ref="B6:C6"/>
    <mergeCell ref="B7:C7"/>
    <mergeCell ref="B8:C8"/>
    <mergeCell ref="B9:C9"/>
    <mergeCell ref="B10:C10"/>
    <mergeCell ref="B11:C11"/>
    <mergeCell ref="B12:C12"/>
    <mergeCell ref="B13:C13"/>
    <mergeCell ref="B14:C14"/>
    <mergeCell ref="B15:C15"/>
  </mergeCells>
  <printOptions horizontalCentered="1"/>
  <pageMargins left="0.39370078740157483" right="0.39370078740157483" top="0.39370078740157483" bottom="0.39370078740157483" header="0" footer="0"/>
  <pageSetup paperSize="9" scale="55"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34"/>
  <sheetViews>
    <sheetView tabSelected="1" view="pageBreakPreview" topLeftCell="A19" zoomScale="53" zoomScaleNormal="59" zoomScaleSheetLayoutView="53" zoomScalePageLayoutView="84" workbookViewId="0">
      <selection activeCell="A28" sqref="A28"/>
    </sheetView>
  </sheetViews>
  <sheetFormatPr defaultRowHeight="15" x14ac:dyDescent="0.25"/>
  <cols>
    <col min="1" max="1" width="6.140625" customWidth="1"/>
    <col min="2" max="2" width="32.42578125" style="1" customWidth="1"/>
    <col min="3" max="3" width="35" style="1" customWidth="1"/>
    <col min="4" max="4" width="15.140625" style="1" customWidth="1"/>
    <col min="5" max="6" width="16" style="1" customWidth="1"/>
    <col min="7" max="7" width="16.7109375" style="1" customWidth="1"/>
    <col min="8" max="8" width="14.28515625" customWidth="1"/>
    <col min="9" max="9" width="14.140625" customWidth="1"/>
    <col min="10" max="10" width="15.140625" customWidth="1"/>
    <col min="11" max="11" width="17.85546875" customWidth="1"/>
    <col min="12" max="13" width="12.28515625" customWidth="1"/>
  </cols>
  <sheetData>
    <row r="1" spans="1:12" ht="159" customHeight="1" thickBot="1" x14ac:dyDescent="0.3">
      <c r="A1" s="614" t="s">
        <v>170</v>
      </c>
      <c r="B1" s="614"/>
      <c r="C1" s="614"/>
      <c r="D1" s="614"/>
      <c r="E1" s="614"/>
      <c r="F1" s="614"/>
      <c r="G1" s="614"/>
      <c r="H1" s="614"/>
      <c r="I1" s="614"/>
      <c r="J1" s="614"/>
      <c r="K1" s="614"/>
    </row>
    <row r="2" spans="1:12" ht="74.25" customHeight="1" x14ac:dyDescent="0.25">
      <c r="A2" s="615" t="s">
        <v>0</v>
      </c>
      <c r="B2" s="627" t="s">
        <v>62</v>
      </c>
      <c r="C2" s="628"/>
      <c r="D2" s="617" t="s">
        <v>174</v>
      </c>
      <c r="E2" s="618"/>
      <c r="F2" s="618"/>
      <c r="G2" s="619"/>
      <c r="H2" s="635" t="s">
        <v>105</v>
      </c>
      <c r="I2" s="636"/>
      <c r="J2" s="636"/>
      <c r="K2" s="636"/>
    </row>
    <row r="3" spans="1:12" ht="1.5" customHeight="1" thickBot="1" x14ac:dyDescent="0.3">
      <c r="A3" s="616"/>
      <c r="B3" s="629"/>
      <c r="C3" s="630"/>
      <c r="D3" s="620"/>
      <c r="E3" s="621"/>
      <c r="F3" s="621"/>
      <c r="G3" s="622"/>
      <c r="H3" s="637"/>
      <c r="I3" s="638"/>
      <c r="J3" s="638"/>
      <c r="K3" s="638"/>
    </row>
    <row r="4" spans="1:12" ht="50.25" customHeight="1" thickBot="1" x14ac:dyDescent="0.3">
      <c r="A4" s="616"/>
      <c r="B4" s="629"/>
      <c r="C4" s="630"/>
      <c r="D4" s="623" t="s">
        <v>87</v>
      </c>
      <c r="E4" s="624"/>
      <c r="F4" s="625" t="s">
        <v>88</v>
      </c>
      <c r="G4" s="626"/>
      <c r="H4" s="625" t="s">
        <v>87</v>
      </c>
      <c r="I4" s="626"/>
      <c r="J4" s="625" t="s">
        <v>88</v>
      </c>
      <c r="K4" s="626"/>
    </row>
    <row r="5" spans="1:12" ht="48.75" customHeight="1" thickBot="1" x14ac:dyDescent="0.3">
      <c r="A5" s="616"/>
      <c r="B5" s="631"/>
      <c r="C5" s="632"/>
      <c r="D5" s="180" t="s">
        <v>2</v>
      </c>
      <c r="E5" s="181" t="s">
        <v>3</v>
      </c>
      <c r="F5" s="180" t="s">
        <v>2</v>
      </c>
      <c r="G5" s="181" t="s">
        <v>3</v>
      </c>
      <c r="H5" s="180" t="s">
        <v>2</v>
      </c>
      <c r="I5" s="181" t="s">
        <v>3</v>
      </c>
      <c r="J5" s="180" t="s">
        <v>2</v>
      </c>
      <c r="K5" s="181" t="s">
        <v>3</v>
      </c>
    </row>
    <row r="6" spans="1:12" s="2" customFormat="1" ht="68.25" customHeight="1" x14ac:dyDescent="0.25">
      <c r="A6" s="107" t="s">
        <v>4</v>
      </c>
      <c r="B6" s="641" t="s">
        <v>5</v>
      </c>
      <c r="C6" s="537" t="s">
        <v>55</v>
      </c>
      <c r="D6" s="539">
        <v>33.25</v>
      </c>
      <c r="E6" s="538">
        <v>40.57</v>
      </c>
      <c r="F6" s="539">
        <v>39.770000000000003</v>
      </c>
      <c r="G6" s="538">
        <f t="shared" ref="G6:G28" si="0">ROUND(F6*1.22,2)</f>
        <v>48.52</v>
      </c>
      <c r="H6" s="540">
        <v>36.89</v>
      </c>
      <c r="I6" s="538">
        <v>45</v>
      </c>
      <c r="J6" s="539">
        <v>48.91</v>
      </c>
      <c r="K6" s="538">
        <v>59.67</v>
      </c>
    </row>
    <row r="7" spans="1:12" s="2" customFormat="1" ht="94.5" customHeight="1" x14ac:dyDescent="0.25">
      <c r="A7" s="107" t="s">
        <v>6</v>
      </c>
      <c r="B7" s="642"/>
      <c r="C7" s="158" t="s">
        <v>148</v>
      </c>
      <c r="D7" s="539">
        <v>19.829999999999998</v>
      </c>
      <c r="E7" s="538">
        <v>24.19</v>
      </c>
      <c r="F7" s="541">
        <v>39.770000000000003</v>
      </c>
      <c r="G7" s="416">
        <f t="shared" si="0"/>
        <v>48.52</v>
      </c>
      <c r="H7" s="542">
        <v>24.59</v>
      </c>
      <c r="I7" s="538">
        <v>30</v>
      </c>
      <c r="J7" s="541">
        <v>48.91</v>
      </c>
      <c r="K7" s="416">
        <v>59.67</v>
      </c>
    </row>
    <row r="8" spans="1:12" s="3" customFormat="1" ht="45" customHeight="1" x14ac:dyDescent="0.25">
      <c r="A8" s="107" t="s">
        <v>8</v>
      </c>
      <c r="B8" s="612" t="s">
        <v>7</v>
      </c>
      <c r="C8" s="613"/>
      <c r="D8" s="415">
        <v>39.770000000000003</v>
      </c>
      <c r="E8" s="538">
        <f>ROUND(D8*1.22,2)</f>
        <v>48.52</v>
      </c>
      <c r="F8" s="415">
        <v>39.770000000000003</v>
      </c>
      <c r="G8" s="416">
        <f t="shared" si="0"/>
        <v>48.52</v>
      </c>
      <c r="H8" s="543">
        <v>48.91</v>
      </c>
      <c r="I8" s="538">
        <v>59.67</v>
      </c>
      <c r="J8" s="415">
        <v>48.91</v>
      </c>
      <c r="K8" s="416">
        <v>59.67</v>
      </c>
      <c r="L8" s="2"/>
    </row>
    <row r="9" spans="1:12" s="4" customFormat="1" ht="53.25" customHeight="1" x14ac:dyDescent="0.25">
      <c r="A9" s="107" t="s">
        <v>10</v>
      </c>
      <c r="B9" s="645" t="s">
        <v>9</v>
      </c>
      <c r="C9" s="646"/>
      <c r="D9" s="415">
        <v>36.93</v>
      </c>
      <c r="E9" s="538">
        <v>45.05</v>
      </c>
      <c r="F9" s="415">
        <v>39.770000000000003</v>
      </c>
      <c r="G9" s="416">
        <f t="shared" si="0"/>
        <v>48.52</v>
      </c>
      <c r="H9" s="543">
        <v>42.54</v>
      </c>
      <c r="I9" s="538">
        <v>51.898800000000001</v>
      </c>
      <c r="J9" s="415">
        <v>48.91</v>
      </c>
      <c r="K9" s="416">
        <v>59.67</v>
      </c>
      <c r="L9" s="2"/>
    </row>
    <row r="10" spans="1:12" s="4" customFormat="1" ht="36.75" customHeight="1" x14ac:dyDescent="0.25">
      <c r="A10" s="107" t="s">
        <v>12</v>
      </c>
      <c r="B10" s="612" t="s">
        <v>11</v>
      </c>
      <c r="C10" s="613"/>
      <c r="D10" s="415">
        <v>39.770000000000003</v>
      </c>
      <c r="E10" s="538">
        <f t="shared" ref="E10:E11" si="1">ROUND(D10*1.22,2)</f>
        <v>48.52</v>
      </c>
      <c r="F10" s="415">
        <v>39.770000000000003</v>
      </c>
      <c r="G10" s="416">
        <f t="shared" si="0"/>
        <v>48.52</v>
      </c>
      <c r="H10" s="543">
        <v>48.91</v>
      </c>
      <c r="I10" s="538">
        <v>59.67</v>
      </c>
      <c r="J10" s="415">
        <v>48.91</v>
      </c>
      <c r="K10" s="416">
        <v>59.67</v>
      </c>
      <c r="L10" s="2"/>
    </row>
    <row r="11" spans="1:12" s="4" customFormat="1" ht="36.75" customHeight="1" x14ac:dyDescent="0.25">
      <c r="A11" s="107" t="s">
        <v>14</v>
      </c>
      <c r="B11" s="612" t="s">
        <v>13</v>
      </c>
      <c r="C11" s="613"/>
      <c r="D11" s="415">
        <v>39.770000000000003</v>
      </c>
      <c r="E11" s="538">
        <f t="shared" si="1"/>
        <v>48.52</v>
      </c>
      <c r="F11" s="415">
        <v>39.770000000000003</v>
      </c>
      <c r="G11" s="416">
        <f t="shared" si="0"/>
        <v>48.52</v>
      </c>
      <c r="H11" s="543">
        <v>48.91</v>
      </c>
      <c r="I11" s="538">
        <v>59.67</v>
      </c>
      <c r="J11" s="415">
        <v>48.91</v>
      </c>
      <c r="K11" s="416">
        <v>59.67</v>
      </c>
      <c r="L11" s="2"/>
    </row>
    <row r="12" spans="1:12" s="4" customFormat="1" ht="49.5" customHeight="1" x14ac:dyDescent="0.25">
      <c r="A12" s="107" t="s">
        <v>16</v>
      </c>
      <c r="B12" s="612" t="s">
        <v>15</v>
      </c>
      <c r="C12" s="613"/>
      <c r="D12" s="541">
        <v>29.04</v>
      </c>
      <c r="E12" s="538">
        <v>35.43</v>
      </c>
      <c r="F12" s="541">
        <v>39.770000000000003</v>
      </c>
      <c r="G12" s="416">
        <f t="shared" si="0"/>
        <v>48.52</v>
      </c>
      <c r="H12" s="542">
        <v>33.46</v>
      </c>
      <c r="I12" s="538">
        <v>40.821199999999997</v>
      </c>
      <c r="J12" s="541">
        <v>48.91</v>
      </c>
      <c r="K12" s="416">
        <v>59.67</v>
      </c>
      <c r="L12" s="2"/>
    </row>
    <row r="13" spans="1:12" s="3" customFormat="1" ht="46.5" customHeight="1" x14ac:dyDescent="0.25">
      <c r="A13" s="107" t="s">
        <v>17</v>
      </c>
      <c r="B13" s="612" t="s">
        <v>52</v>
      </c>
      <c r="C13" s="613"/>
      <c r="D13" s="541">
        <v>38.25</v>
      </c>
      <c r="E13" s="538">
        <v>46.67</v>
      </c>
      <c r="F13" s="541">
        <v>39.770000000000003</v>
      </c>
      <c r="G13" s="416">
        <f t="shared" si="0"/>
        <v>48.52</v>
      </c>
      <c r="H13" s="542">
        <v>42.7</v>
      </c>
      <c r="I13" s="538">
        <v>52.1</v>
      </c>
      <c r="J13" s="541">
        <v>48.91</v>
      </c>
      <c r="K13" s="416">
        <v>59.67</v>
      </c>
      <c r="L13" s="2"/>
    </row>
    <row r="14" spans="1:12" s="3" customFormat="1" ht="49.5" customHeight="1" x14ac:dyDescent="0.25">
      <c r="A14" s="107" t="s">
        <v>18</v>
      </c>
      <c r="B14" s="612" t="s">
        <v>20</v>
      </c>
      <c r="C14" s="613"/>
      <c r="D14" s="541">
        <v>38.6</v>
      </c>
      <c r="E14" s="538">
        <v>47.09</v>
      </c>
      <c r="F14" s="541">
        <v>39.770000000000003</v>
      </c>
      <c r="G14" s="416">
        <f t="shared" si="0"/>
        <v>48.52</v>
      </c>
      <c r="H14" s="542">
        <v>42.8</v>
      </c>
      <c r="I14" s="538">
        <v>52.215999999999994</v>
      </c>
      <c r="J14" s="541">
        <v>48.91</v>
      </c>
      <c r="K14" s="416">
        <v>59.67</v>
      </c>
      <c r="L14" s="2"/>
    </row>
    <row r="15" spans="1:12" s="3" customFormat="1" ht="38.25" customHeight="1" x14ac:dyDescent="0.25">
      <c r="A15" s="107" t="s">
        <v>19</v>
      </c>
      <c r="B15" s="612" t="s">
        <v>22</v>
      </c>
      <c r="C15" s="613"/>
      <c r="D15" s="415">
        <v>39.770000000000003</v>
      </c>
      <c r="E15" s="538">
        <f t="shared" ref="E15:E22" si="2">ROUND(D15*1.22,2)</f>
        <v>48.52</v>
      </c>
      <c r="F15" s="415">
        <v>39.770000000000003</v>
      </c>
      <c r="G15" s="416">
        <f t="shared" si="0"/>
        <v>48.52</v>
      </c>
      <c r="H15" s="543">
        <v>48.91</v>
      </c>
      <c r="I15" s="538">
        <v>59.67</v>
      </c>
      <c r="J15" s="415">
        <v>48.91</v>
      </c>
      <c r="K15" s="416">
        <v>59.67</v>
      </c>
      <c r="L15" s="2"/>
    </row>
    <row r="16" spans="1:12" s="3" customFormat="1" ht="38.25" customHeight="1" x14ac:dyDescent="0.25">
      <c r="A16" s="107" t="s">
        <v>21</v>
      </c>
      <c r="B16" s="612" t="s">
        <v>25</v>
      </c>
      <c r="C16" s="613"/>
      <c r="D16" s="415">
        <v>39.770000000000003</v>
      </c>
      <c r="E16" s="538">
        <f t="shared" si="2"/>
        <v>48.52</v>
      </c>
      <c r="F16" s="415">
        <v>39.770000000000003</v>
      </c>
      <c r="G16" s="416">
        <f t="shared" si="0"/>
        <v>48.52</v>
      </c>
      <c r="H16" s="543">
        <v>48.91</v>
      </c>
      <c r="I16" s="538">
        <v>59.67</v>
      </c>
      <c r="J16" s="415">
        <v>48.91</v>
      </c>
      <c r="K16" s="416">
        <v>59.67</v>
      </c>
      <c r="L16" s="2"/>
    </row>
    <row r="17" spans="1:12" s="3" customFormat="1" ht="38.25" customHeight="1" x14ac:dyDescent="0.25">
      <c r="A17" s="107" t="s">
        <v>23</v>
      </c>
      <c r="B17" s="612" t="s">
        <v>27</v>
      </c>
      <c r="C17" s="613"/>
      <c r="D17" s="415">
        <v>39.770000000000003</v>
      </c>
      <c r="E17" s="538">
        <f t="shared" si="2"/>
        <v>48.52</v>
      </c>
      <c r="F17" s="415">
        <v>39.770000000000003</v>
      </c>
      <c r="G17" s="416">
        <f t="shared" si="0"/>
        <v>48.52</v>
      </c>
      <c r="H17" s="543">
        <v>48.91</v>
      </c>
      <c r="I17" s="538">
        <v>59.67</v>
      </c>
      <c r="J17" s="415">
        <v>48.91</v>
      </c>
      <c r="K17" s="416">
        <v>59.67</v>
      </c>
      <c r="L17" s="2"/>
    </row>
    <row r="18" spans="1:12" s="3" customFormat="1" ht="38.25" customHeight="1" x14ac:dyDescent="0.25">
      <c r="A18" s="107" t="s">
        <v>24</v>
      </c>
      <c r="B18" s="612" t="s">
        <v>29</v>
      </c>
      <c r="C18" s="613"/>
      <c r="D18" s="415">
        <v>39.770000000000003</v>
      </c>
      <c r="E18" s="538">
        <f t="shared" si="2"/>
        <v>48.52</v>
      </c>
      <c r="F18" s="415">
        <v>39.770000000000003</v>
      </c>
      <c r="G18" s="416">
        <f t="shared" si="0"/>
        <v>48.52</v>
      </c>
      <c r="H18" s="543">
        <v>48.91</v>
      </c>
      <c r="I18" s="538">
        <v>59.67</v>
      </c>
      <c r="J18" s="415">
        <v>48.91</v>
      </c>
      <c r="K18" s="416">
        <v>59.67</v>
      </c>
      <c r="L18" s="2"/>
    </row>
    <row r="19" spans="1:12" s="3" customFormat="1" ht="38.25" customHeight="1" x14ac:dyDescent="0.25">
      <c r="A19" s="107" t="s">
        <v>26</v>
      </c>
      <c r="B19" s="612" t="s">
        <v>31</v>
      </c>
      <c r="C19" s="613"/>
      <c r="D19" s="415">
        <v>39.770000000000003</v>
      </c>
      <c r="E19" s="538">
        <f t="shared" si="2"/>
        <v>48.52</v>
      </c>
      <c r="F19" s="415">
        <v>39.770000000000003</v>
      </c>
      <c r="G19" s="416">
        <f t="shared" si="0"/>
        <v>48.52</v>
      </c>
      <c r="H19" s="543">
        <v>48.91</v>
      </c>
      <c r="I19" s="538">
        <v>59.67</v>
      </c>
      <c r="J19" s="415">
        <v>48.91</v>
      </c>
      <c r="K19" s="416">
        <v>59.67</v>
      </c>
      <c r="L19" s="2"/>
    </row>
    <row r="20" spans="1:12" s="3" customFormat="1" ht="38.25" customHeight="1" x14ac:dyDescent="0.25">
      <c r="A20" s="107" t="s">
        <v>28</v>
      </c>
      <c r="B20" s="612" t="s">
        <v>33</v>
      </c>
      <c r="C20" s="613"/>
      <c r="D20" s="415">
        <v>39.770000000000003</v>
      </c>
      <c r="E20" s="538">
        <f t="shared" si="2"/>
        <v>48.52</v>
      </c>
      <c r="F20" s="415">
        <v>39.770000000000003</v>
      </c>
      <c r="G20" s="416">
        <f t="shared" si="0"/>
        <v>48.52</v>
      </c>
      <c r="H20" s="543">
        <v>48.91</v>
      </c>
      <c r="I20" s="538">
        <v>59.67</v>
      </c>
      <c r="J20" s="415">
        <v>48.91</v>
      </c>
      <c r="K20" s="416">
        <v>59.67</v>
      </c>
      <c r="L20" s="2"/>
    </row>
    <row r="21" spans="1:12" s="3" customFormat="1" ht="38.25" customHeight="1" x14ac:dyDescent="0.25">
      <c r="A21" s="107" t="s">
        <v>30</v>
      </c>
      <c r="B21" s="612" t="s">
        <v>35</v>
      </c>
      <c r="C21" s="613"/>
      <c r="D21" s="415">
        <v>39.770000000000003</v>
      </c>
      <c r="E21" s="538">
        <f t="shared" si="2"/>
        <v>48.52</v>
      </c>
      <c r="F21" s="415">
        <v>39.770000000000003</v>
      </c>
      <c r="G21" s="416">
        <f t="shared" si="0"/>
        <v>48.52</v>
      </c>
      <c r="H21" s="543">
        <v>48.91</v>
      </c>
      <c r="I21" s="538">
        <v>59.67</v>
      </c>
      <c r="J21" s="415">
        <v>48.91</v>
      </c>
      <c r="K21" s="416">
        <v>59.67</v>
      </c>
      <c r="L21" s="2"/>
    </row>
    <row r="22" spans="1:12" s="3" customFormat="1" ht="38.25" customHeight="1" x14ac:dyDescent="0.25">
      <c r="A22" s="107" t="s">
        <v>32</v>
      </c>
      <c r="B22" s="612" t="s">
        <v>37</v>
      </c>
      <c r="C22" s="613"/>
      <c r="D22" s="415">
        <v>39.770000000000003</v>
      </c>
      <c r="E22" s="538">
        <f t="shared" si="2"/>
        <v>48.52</v>
      </c>
      <c r="F22" s="415">
        <v>39.770000000000003</v>
      </c>
      <c r="G22" s="416">
        <f t="shared" si="0"/>
        <v>48.52</v>
      </c>
      <c r="H22" s="543">
        <v>48.91</v>
      </c>
      <c r="I22" s="538">
        <v>59.67</v>
      </c>
      <c r="J22" s="415">
        <v>48.91</v>
      </c>
      <c r="K22" s="416">
        <v>59.67</v>
      </c>
      <c r="L22" s="2"/>
    </row>
    <row r="23" spans="1:12" s="3" customFormat="1" ht="49.5" customHeight="1" x14ac:dyDescent="0.25">
      <c r="A23" s="107" t="s">
        <v>34</v>
      </c>
      <c r="B23" s="639" t="s">
        <v>39</v>
      </c>
      <c r="C23" s="640"/>
      <c r="D23" s="541">
        <v>35.93</v>
      </c>
      <c r="E23" s="538">
        <v>43.83</v>
      </c>
      <c r="F23" s="541">
        <v>39.770000000000003</v>
      </c>
      <c r="G23" s="416">
        <f t="shared" si="0"/>
        <v>48.52</v>
      </c>
      <c r="H23" s="542">
        <v>41.39</v>
      </c>
      <c r="I23" s="538">
        <v>50.49</v>
      </c>
      <c r="J23" s="541">
        <v>48.91</v>
      </c>
      <c r="K23" s="416">
        <v>59.67</v>
      </c>
      <c r="L23" s="2"/>
    </row>
    <row r="24" spans="1:12" s="3" customFormat="1" ht="77.25" customHeight="1" x14ac:dyDescent="0.25">
      <c r="A24" s="107" t="s">
        <v>36</v>
      </c>
      <c r="B24" s="612" t="s">
        <v>58</v>
      </c>
      <c r="C24" s="158" t="s">
        <v>57</v>
      </c>
      <c r="D24" s="541">
        <v>36.08</v>
      </c>
      <c r="E24" s="538">
        <v>44.02</v>
      </c>
      <c r="F24" s="541">
        <v>39.770000000000003</v>
      </c>
      <c r="G24" s="416">
        <f t="shared" si="0"/>
        <v>48.52</v>
      </c>
      <c r="H24" s="542">
        <v>40.020000000000003</v>
      </c>
      <c r="I24" s="538">
        <v>48.824400000000004</v>
      </c>
      <c r="J24" s="541">
        <v>48.91</v>
      </c>
      <c r="K24" s="416">
        <v>59.67</v>
      </c>
      <c r="L24" s="2"/>
    </row>
    <row r="25" spans="1:12" s="3" customFormat="1" ht="39.950000000000003" customHeight="1" x14ac:dyDescent="0.25">
      <c r="A25" s="107" t="s">
        <v>38</v>
      </c>
      <c r="B25" s="612"/>
      <c r="C25" s="445" t="s">
        <v>60</v>
      </c>
      <c r="D25" s="415">
        <v>39.770000000000003</v>
      </c>
      <c r="E25" s="538">
        <f t="shared" ref="E25:E26" si="3">ROUND(D25*1.22,2)</f>
        <v>48.52</v>
      </c>
      <c r="F25" s="415">
        <v>39.770000000000003</v>
      </c>
      <c r="G25" s="416">
        <f t="shared" si="0"/>
        <v>48.52</v>
      </c>
      <c r="H25" s="543">
        <v>48.91</v>
      </c>
      <c r="I25" s="538">
        <v>59.67</v>
      </c>
      <c r="J25" s="415">
        <v>48.91</v>
      </c>
      <c r="K25" s="416">
        <v>59.67</v>
      </c>
      <c r="L25" s="2"/>
    </row>
    <row r="26" spans="1:12" s="3" customFormat="1" ht="37.5" customHeight="1" x14ac:dyDescent="0.25">
      <c r="A26" s="107" t="s">
        <v>40</v>
      </c>
      <c r="B26" s="647" t="s">
        <v>90</v>
      </c>
      <c r="C26" s="648"/>
      <c r="D26" s="415">
        <v>39.770000000000003</v>
      </c>
      <c r="E26" s="538">
        <f t="shared" si="3"/>
        <v>48.52</v>
      </c>
      <c r="F26" s="415">
        <v>39.770000000000003</v>
      </c>
      <c r="G26" s="416">
        <f t="shared" si="0"/>
        <v>48.52</v>
      </c>
      <c r="H26" s="543">
        <v>48.91</v>
      </c>
      <c r="I26" s="538">
        <v>59.67</v>
      </c>
      <c r="J26" s="415">
        <v>48.91</v>
      </c>
      <c r="K26" s="416">
        <v>59.67</v>
      </c>
      <c r="L26" s="2"/>
    </row>
    <row r="27" spans="1:12" s="3" customFormat="1" ht="48.75" customHeight="1" x14ac:dyDescent="0.25">
      <c r="A27" s="107" t="s">
        <v>41</v>
      </c>
      <c r="B27" s="639" t="s">
        <v>44</v>
      </c>
      <c r="C27" s="640"/>
      <c r="D27" s="541">
        <v>35.1</v>
      </c>
      <c r="E27" s="538">
        <v>42.82</v>
      </c>
      <c r="F27" s="541">
        <v>39.770000000000003</v>
      </c>
      <c r="G27" s="416">
        <f t="shared" si="0"/>
        <v>48.52</v>
      </c>
      <c r="H27" s="542">
        <v>40.57</v>
      </c>
      <c r="I27" s="538">
        <v>49.495399999999997</v>
      </c>
      <c r="J27" s="541">
        <v>48.91</v>
      </c>
      <c r="K27" s="416">
        <v>59.67</v>
      </c>
      <c r="L27" s="2"/>
    </row>
    <row r="28" spans="1:12" s="5" customFormat="1" ht="61.5" customHeight="1" thickBot="1" x14ac:dyDescent="0.3">
      <c r="A28" s="109" t="s">
        <v>42</v>
      </c>
      <c r="B28" s="643" t="s">
        <v>47</v>
      </c>
      <c r="C28" s="644"/>
      <c r="D28" s="545">
        <v>32.78</v>
      </c>
      <c r="E28" s="546">
        <v>39.99</v>
      </c>
      <c r="F28" s="547">
        <v>39.770000000000003</v>
      </c>
      <c r="G28" s="544">
        <f t="shared" si="0"/>
        <v>48.52</v>
      </c>
      <c r="H28" s="548">
        <v>36.35</v>
      </c>
      <c r="I28" s="546">
        <v>44.347000000000001</v>
      </c>
      <c r="J28" s="547">
        <v>48.91</v>
      </c>
      <c r="K28" s="544">
        <v>59.67</v>
      </c>
      <c r="L28" s="2"/>
    </row>
    <row r="29" spans="1:12" s="5" customFormat="1" ht="48.75" hidden="1" customHeight="1" x14ac:dyDescent="0.45">
      <c r="A29" s="154"/>
      <c r="B29" s="433" t="s">
        <v>114</v>
      </c>
      <c r="C29" s="433"/>
      <c r="D29" s="611" t="s">
        <v>158</v>
      </c>
      <c r="E29" s="611"/>
      <c r="F29" s="420"/>
      <c r="G29" s="420"/>
      <c r="H29" s="420"/>
      <c r="I29" s="417"/>
      <c r="J29" s="417"/>
      <c r="K29" s="417"/>
    </row>
    <row r="30" spans="1:12" s="5" customFormat="1" ht="57.75" hidden="1" customHeight="1" x14ac:dyDescent="0.5">
      <c r="A30" s="154"/>
      <c r="B30" s="634" t="s">
        <v>103</v>
      </c>
      <c r="C30" s="634"/>
      <c r="D30" s="419"/>
      <c r="E30" s="420"/>
      <c r="F30" s="420"/>
      <c r="G30" s="420"/>
      <c r="H30" s="420"/>
      <c r="I30" s="417"/>
      <c r="J30" s="417"/>
      <c r="K30" s="417"/>
    </row>
    <row r="31" spans="1:12" ht="46.5" hidden="1" customHeight="1" x14ac:dyDescent="0.25">
      <c r="B31" s="418" t="s">
        <v>113</v>
      </c>
      <c r="C31" s="418" t="s">
        <v>146</v>
      </c>
      <c r="D31" s="421"/>
      <c r="E31" s="422" t="s">
        <v>155</v>
      </c>
      <c r="F31" s="421"/>
      <c r="G31" s="421"/>
      <c r="H31" s="421"/>
      <c r="I31" s="421"/>
      <c r="J31" s="421"/>
      <c r="K31" s="421"/>
    </row>
    <row r="32" spans="1:12" ht="40.5" hidden="1" customHeight="1" x14ac:dyDescent="0.45">
      <c r="A32" s="160"/>
      <c r="B32" s="424" t="s">
        <v>2</v>
      </c>
      <c r="C32" s="346">
        <v>39.770000000000003</v>
      </c>
      <c r="D32" s="425"/>
      <c r="E32" s="426" t="e">
        <f>SUM(#REF!/C32*100)</f>
        <v>#REF!</v>
      </c>
      <c r="F32" s="425"/>
      <c r="G32" s="425"/>
      <c r="H32" s="425"/>
      <c r="I32" s="425"/>
      <c r="J32" s="633">
        <v>3247492.68</v>
      </c>
      <c r="K32" s="633"/>
    </row>
    <row r="33" spans="2:11" ht="30.75" hidden="1" customHeight="1" x14ac:dyDescent="0.5">
      <c r="B33" s="424" t="s">
        <v>3</v>
      </c>
      <c r="C33" s="347">
        <v>47.72</v>
      </c>
      <c r="D33" s="427"/>
      <c r="E33" s="426" t="e">
        <f>SUM(#REF!/C33*100)</f>
        <v>#REF!</v>
      </c>
      <c r="F33" s="427"/>
      <c r="G33" s="427"/>
      <c r="H33" s="423"/>
      <c r="I33" s="423"/>
      <c r="J33" s="423"/>
      <c r="K33" s="423"/>
    </row>
    <row r="34" spans="2:11" ht="33.75" hidden="1" x14ac:dyDescent="0.5">
      <c r="B34" s="427"/>
      <c r="C34" s="427"/>
      <c r="D34" s="427"/>
      <c r="E34" s="427"/>
      <c r="F34" s="427"/>
      <c r="G34" s="427"/>
      <c r="H34" s="423"/>
      <c r="I34" s="423"/>
      <c r="J34" s="423"/>
      <c r="K34" s="423"/>
    </row>
  </sheetData>
  <mergeCells count="33">
    <mergeCell ref="J32:K32"/>
    <mergeCell ref="B30:C30"/>
    <mergeCell ref="H2:K3"/>
    <mergeCell ref="B27:C27"/>
    <mergeCell ref="B6:B7"/>
    <mergeCell ref="B24:B25"/>
    <mergeCell ref="B28:C28"/>
    <mergeCell ref="B22:C22"/>
    <mergeCell ref="B23:C23"/>
    <mergeCell ref="J4:K4"/>
    <mergeCell ref="B20:C20"/>
    <mergeCell ref="B8:C8"/>
    <mergeCell ref="B9:C9"/>
    <mergeCell ref="B10:C10"/>
    <mergeCell ref="B11:C11"/>
    <mergeCell ref="B26:C26"/>
    <mergeCell ref="B12:C12"/>
    <mergeCell ref="B16:C16"/>
    <mergeCell ref="B19:C19"/>
    <mergeCell ref="A1:K1"/>
    <mergeCell ref="A2:A5"/>
    <mergeCell ref="D2:G3"/>
    <mergeCell ref="D4:E4"/>
    <mergeCell ref="F4:G4"/>
    <mergeCell ref="B2:C5"/>
    <mergeCell ref="B18:C18"/>
    <mergeCell ref="H4:I4"/>
    <mergeCell ref="D29:E29"/>
    <mergeCell ref="B21:C21"/>
    <mergeCell ref="B13:C13"/>
    <mergeCell ref="B14:C14"/>
    <mergeCell ref="B15:C15"/>
    <mergeCell ref="B17:C17"/>
  </mergeCells>
  <pageMargins left="0.11811023622047245" right="0.11811023622047245" top="0.74803149606299213" bottom="0.74803149606299213" header="0.31496062992125984" footer="0.31496062992125984"/>
  <pageSetup paperSize="9" scale="4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D39"/>
  <sheetViews>
    <sheetView view="pageBreakPreview" topLeftCell="A13" zoomScale="57" zoomScaleNormal="60" zoomScaleSheetLayoutView="57" workbookViewId="0">
      <selection activeCell="B44" sqref="B44"/>
    </sheetView>
  </sheetViews>
  <sheetFormatPr defaultRowHeight="15" x14ac:dyDescent="0.25"/>
  <cols>
    <col min="1" max="1" width="6.140625" customWidth="1"/>
    <col min="2" max="2" width="31.140625" customWidth="1"/>
    <col min="3" max="3" width="25.5703125" customWidth="1"/>
    <col min="4" max="11" width="15.28515625" customWidth="1"/>
    <col min="12" max="12" width="22.42578125" style="5" customWidth="1"/>
    <col min="13" max="13" width="17" style="5" customWidth="1"/>
    <col min="14" max="14" width="68.5703125" style="5" customWidth="1"/>
    <col min="15" max="15" width="9.140625" style="5" customWidth="1"/>
    <col min="16" max="16" width="13.85546875" style="5" customWidth="1"/>
    <col min="17" max="27" width="9.140625" style="5" customWidth="1"/>
    <col min="28" max="28" width="9.140625" style="5"/>
  </cols>
  <sheetData>
    <row r="1" spans="1:30" ht="130.5" customHeight="1" thickBot="1" x14ac:dyDescent="0.3">
      <c r="A1" s="665" t="s">
        <v>171</v>
      </c>
      <c r="B1" s="665"/>
      <c r="C1" s="665"/>
      <c r="D1" s="665"/>
      <c r="E1" s="665"/>
      <c r="F1" s="665"/>
      <c r="G1" s="665"/>
      <c r="H1" s="665"/>
      <c r="I1" s="665"/>
      <c r="J1" s="665"/>
      <c r="K1" s="665"/>
      <c r="L1" s="152"/>
      <c r="M1" s="152"/>
      <c r="N1" s="152"/>
      <c r="O1" s="152"/>
      <c r="P1" s="152"/>
      <c r="Q1" s="152"/>
      <c r="R1" s="152"/>
      <c r="S1" s="152"/>
      <c r="T1" s="152"/>
      <c r="U1" s="152"/>
      <c r="V1" s="152"/>
      <c r="W1" s="152"/>
      <c r="X1" s="152"/>
      <c r="Y1" s="152"/>
      <c r="Z1" s="152"/>
      <c r="AA1" s="152"/>
      <c r="AB1" s="152"/>
      <c r="AC1" s="162"/>
      <c r="AD1" s="162"/>
    </row>
    <row r="2" spans="1:30" ht="19.5" hidden="1" customHeight="1" thickBot="1" x14ac:dyDescent="0.3">
      <c r="A2" s="659" t="s">
        <v>0</v>
      </c>
      <c r="B2" s="659" t="s">
        <v>62</v>
      </c>
      <c r="C2" s="661"/>
      <c r="D2" s="617" t="s">
        <v>175</v>
      </c>
      <c r="E2" s="618"/>
      <c r="F2" s="618"/>
      <c r="G2" s="619"/>
      <c r="H2" s="668" t="s">
        <v>176</v>
      </c>
      <c r="I2" s="669"/>
      <c r="J2" s="669"/>
      <c r="K2" s="670"/>
      <c r="L2" s="166"/>
      <c r="M2" s="166"/>
      <c r="N2" s="166"/>
      <c r="O2" s="166"/>
      <c r="P2" s="166"/>
      <c r="Q2" s="166"/>
      <c r="R2" s="166"/>
      <c r="S2" s="166"/>
      <c r="T2" s="166"/>
      <c r="U2" s="166"/>
      <c r="V2" s="166"/>
      <c r="W2" s="166"/>
      <c r="X2" s="166"/>
      <c r="Y2" s="166"/>
      <c r="Z2" s="152"/>
      <c r="AA2" s="152"/>
      <c r="AB2" s="152"/>
      <c r="AC2" s="162"/>
      <c r="AD2" s="162"/>
    </row>
    <row r="3" spans="1:30" ht="19.5" customHeight="1" thickBot="1" x14ac:dyDescent="0.3">
      <c r="A3" s="660"/>
      <c r="B3" s="660"/>
      <c r="C3" s="627"/>
      <c r="D3" s="620"/>
      <c r="E3" s="621"/>
      <c r="F3" s="621"/>
      <c r="G3" s="622"/>
      <c r="H3" s="671"/>
      <c r="I3" s="672"/>
      <c r="J3" s="672"/>
      <c r="K3" s="673"/>
      <c r="L3" s="166"/>
      <c r="M3" s="166"/>
      <c r="N3" s="166"/>
      <c r="O3" s="166"/>
      <c r="P3" s="166"/>
      <c r="Q3" s="166"/>
      <c r="R3" s="166"/>
      <c r="S3" s="166"/>
      <c r="T3" s="166"/>
      <c r="U3" s="166"/>
      <c r="V3" s="166"/>
      <c r="W3" s="166"/>
      <c r="X3" s="166"/>
      <c r="Y3" s="166"/>
      <c r="Z3" s="152"/>
      <c r="AA3" s="152"/>
      <c r="AB3" s="152"/>
      <c r="AC3" s="162"/>
      <c r="AD3" s="162"/>
    </row>
    <row r="4" spans="1:30" ht="19.5" customHeight="1" thickBot="1" x14ac:dyDescent="0.3">
      <c r="A4" s="660"/>
      <c r="B4" s="660"/>
      <c r="C4" s="627"/>
      <c r="D4" s="620"/>
      <c r="E4" s="621"/>
      <c r="F4" s="621"/>
      <c r="G4" s="622"/>
      <c r="H4" s="671"/>
      <c r="I4" s="672"/>
      <c r="J4" s="672"/>
      <c r="K4" s="673"/>
      <c r="L4" s="166"/>
      <c r="M4" s="166"/>
      <c r="N4" s="166"/>
      <c r="O4" s="166"/>
      <c r="P4" s="166"/>
      <c r="Q4" s="166"/>
      <c r="R4" s="166"/>
      <c r="S4" s="166"/>
      <c r="T4" s="166"/>
      <c r="U4" s="166"/>
      <c r="V4" s="166"/>
      <c r="W4" s="166"/>
      <c r="X4" s="166"/>
      <c r="Y4" s="166"/>
      <c r="Z4" s="152"/>
      <c r="AA4" s="152"/>
      <c r="AB4" s="152"/>
      <c r="AC4" s="162"/>
      <c r="AD4" s="162"/>
    </row>
    <row r="5" spans="1:30" ht="24.75" customHeight="1" thickBot="1" x14ac:dyDescent="0.3">
      <c r="A5" s="660"/>
      <c r="B5" s="660"/>
      <c r="C5" s="627"/>
      <c r="D5" s="677"/>
      <c r="E5" s="678"/>
      <c r="F5" s="678"/>
      <c r="G5" s="679"/>
      <c r="H5" s="674"/>
      <c r="I5" s="675"/>
      <c r="J5" s="675"/>
      <c r="K5" s="676"/>
      <c r="L5" s="166"/>
      <c r="M5" s="166"/>
      <c r="N5" s="166"/>
      <c r="O5" s="166"/>
      <c r="P5" s="166"/>
      <c r="Q5" s="166"/>
      <c r="R5" s="166"/>
      <c r="S5" s="166"/>
      <c r="T5" s="166"/>
      <c r="U5" s="166"/>
      <c r="V5" s="166"/>
      <c r="W5" s="166"/>
      <c r="X5" s="166"/>
      <c r="Y5" s="166"/>
      <c r="Z5" s="152"/>
      <c r="AA5" s="152"/>
      <c r="AB5" s="152"/>
      <c r="AC5" s="162"/>
      <c r="AD5" s="162"/>
    </row>
    <row r="6" spans="1:30" ht="23.25" customHeight="1" thickBot="1" x14ac:dyDescent="0.3">
      <c r="A6" s="660"/>
      <c r="B6" s="660"/>
      <c r="C6" s="627"/>
      <c r="D6" s="666" t="s">
        <v>87</v>
      </c>
      <c r="E6" s="667"/>
      <c r="F6" s="666" t="s">
        <v>88</v>
      </c>
      <c r="G6" s="667"/>
      <c r="H6" s="666" t="s">
        <v>87</v>
      </c>
      <c r="I6" s="667"/>
      <c r="J6" s="666" t="s">
        <v>88</v>
      </c>
      <c r="K6" s="667"/>
      <c r="L6" s="166"/>
      <c r="M6" s="166"/>
      <c r="N6" s="166"/>
      <c r="O6" s="166"/>
      <c r="P6" s="166"/>
      <c r="Q6" s="166"/>
      <c r="R6" s="166"/>
      <c r="S6" s="166"/>
      <c r="T6" s="166"/>
      <c r="U6" s="166"/>
      <c r="V6" s="166"/>
      <c r="W6" s="166"/>
      <c r="X6" s="166"/>
      <c r="Y6" s="166"/>
    </row>
    <row r="7" spans="1:30" ht="38.25" customHeight="1" thickBot="1" x14ac:dyDescent="0.3">
      <c r="A7" s="660"/>
      <c r="B7" s="659"/>
      <c r="C7" s="661"/>
      <c r="D7" s="556" t="s">
        <v>2</v>
      </c>
      <c r="E7" s="557" t="s">
        <v>3</v>
      </c>
      <c r="F7" s="556" t="s">
        <v>2</v>
      </c>
      <c r="G7" s="557" t="s">
        <v>3</v>
      </c>
      <c r="H7" s="556" t="s">
        <v>2</v>
      </c>
      <c r="I7" s="557" t="s">
        <v>3</v>
      </c>
      <c r="J7" s="556" t="s">
        <v>2</v>
      </c>
      <c r="K7" s="557" t="s">
        <v>3</v>
      </c>
      <c r="L7" s="166"/>
      <c r="M7" s="166"/>
      <c r="N7" s="166"/>
      <c r="O7" s="166"/>
      <c r="P7" s="166"/>
      <c r="Q7" s="166"/>
      <c r="R7" s="166"/>
      <c r="S7" s="166"/>
      <c r="T7" s="166"/>
      <c r="U7" s="166"/>
      <c r="V7" s="166"/>
      <c r="W7" s="166"/>
      <c r="X7" s="166"/>
      <c r="Y7" s="166"/>
    </row>
    <row r="8" spans="1:30" ht="40.5" customHeight="1" x14ac:dyDescent="0.25">
      <c r="A8" s="168" t="s">
        <v>4</v>
      </c>
      <c r="B8" s="657" t="s">
        <v>91</v>
      </c>
      <c r="C8" s="193" t="s">
        <v>63</v>
      </c>
      <c r="D8" s="549">
        <v>32.92</v>
      </c>
      <c r="E8" s="538">
        <v>40.159999999999997</v>
      </c>
      <c r="F8" s="430">
        <v>34.24</v>
      </c>
      <c r="G8" s="538">
        <f t="shared" ref="G8:G30" si="0">ROUND(F8*1.22,2)</f>
        <v>41.77</v>
      </c>
      <c r="H8" s="549">
        <v>38.479999999999997</v>
      </c>
      <c r="I8" s="538">
        <v>46.95</v>
      </c>
      <c r="J8" s="430">
        <v>42.79</v>
      </c>
      <c r="K8" s="538">
        <v>52.2</v>
      </c>
      <c r="L8" s="166"/>
      <c r="M8" s="166"/>
      <c r="N8" s="166"/>
      <c r="O8" s="166"/>
      <c r="P8" s="166"/>
      <c r="Q8" s="166"/>
      <c r="R8" s="166"/>
      <c r="S8" s="166"/>
      <c r="T8" s="166"/>
      <c r="U8" s="166"/>
      <c r="V8" s="166"/>
      <c r="W8" s="166"/>
      <c r="X8" s="166"/>
      <c r="Y8" s="166"/>
    </row>
    <row r="9" spans="1:30" ht="44.25" customHeight="1" x14ac:dyDescent="0.25">
      <c r="A9" s="169" t="s">
        <v>6</v>
      </c>
      <c r="B9" s="658"/>
      <c r="C9" s="171" t="s">
        <v>64</v>
      </c>
      <c r="D9" s="550">
        <v>25.59</v>
      </c>
      <c r="E9" s="538">
        <f>ROUND(D9*1.22,2)</f>
        <v>31.22</v>
      </c>
      <c r="F9" s="429">
        <v>25.59</v>
      </c>
      <c r="G9" s="414">
        <f t="shared" si="0"/>
        <v>31.22</v>
      </c>
      <c r="H9" s="550">
        <v>33.61</v>
      </c>
      <c r="I9" s="538">
        <v>41</v>
      </c>
      <c r="J9" s="429">
        <v>33.61</v>
      </c>
      <c r="K9" s="414">
        <v>41</v>
      </c>
      <c r="L9" s="166"/>
      <c r="M9" s="166"/>
      <c r="N9" s="166"/>
      <c r="O9" s="166"/>
      <c r="P9" s="166"/>
      <c r="Q9" s="166"/>
      <c r="R9" s="166"/>
      <c r="S9" s="166"/>
      <c r="T9" s="166"/>
      <c r="U9" s="166"/>
      <c r="V9" s="166"/>
      <c r="W9" s="166"/>
      <c r="X9" s="166"/>
      <c r="Y9" s="166"/>
    </row>
    <row r="10" spans="1:30" ht="40.5" customHeight="1" x14ac:dyDescent="0.25">
      <c r="A10" s="107" t="s">
        <v>8</v>
      </c>
      <c r="B10" s="655" t="s">
        <v>7</v>
      </c>
      <c r="C10" s="656"/>
      <c r="D10" s="550">
        <v>34.24</v>
      </c>
      <c r="E10" s="538">
        <f>ROUND(D10*1.22,2)</f>
        <v>41.77</v>
      </c>
      <c r="F10" s="431">
        <v>34.24</v>
      </c>
      <c r="G10" s="414">
        <f t="shared" si="0"/>
        <v>41.77</v>
      </c>
      <c r="H10" s="550">
        <v>42.79</v>
      </c>
      <c r="I10" s="416">
        <v>52.2</v>
      </c>
      <c r="J10" s="431">
        <v>42.79</v>
      </c>
      <c r="K10" s="414">
        <v>52.2</v>
      </c>
      <c r="L10" s="166"/>
      <c r="M10" s="166"/>
      <c r="N10" s="166"/>
      <c r="O10" s="166"/>
      <c r="P10" s="166"/>
      <c r="Q10" s="166"/>
      <c r="R10" s="166"/>
      <c r="S10" s="166"/>
      <c r="T10" s="166"/>
      <c r="U10" s="166"/>
      <c r="V10" s="166"/>
      <c r="W10" s="166"/>
      <c r="X10" s="166"/>
      <c r="Y10" s="166"/>
    </row>
    <row r="11" spans="1:30" ht="40.5" customHeight="1" x14ac:dyDescent="0.25">
      <c r="A11" s="107" t="s">
        <v>10</v>
      </c>
      <c r="B11" s="655" t="s">
        <v>9</v>
      </c>
      <c r="C11" s="656"/>
      <c r="D11" s="550">
        <v>34.24</v>
      </c>
      <c r="E11" s="538">
        <f t="shared" ref="E11:E13" si="1">ROUND(D11*1.22,2)</f>
        <v>41.77</v>
      </c>
      <c r="F11" s="431">
        <v>34.24</v>
      </c>
      <c r="G11" s="414">
        <f t="shared" si="0"/>
        <v>41.77</v>
      </c>
      <c r="H11" s="550">
        <v>42.79</v>
      </c>
      <c r="I11" s="416">
        <v>52.2</v>
      </c>
      <c r="J11" s="431">
        <v>42.79</v>
      </c>
      <c r="K11" s="414">
        <v>52.2</v>
      </c>
      <c r="L11" s="166"/>
      <c r="M11" s="166"/>
      <c r="N11" s="166"/>
      <c r="O11" s="166"/>
      <c r="P11" s="166"/>
      <c r="Q11" s="166"/>
      <c r="R11" s="166"/>
      <c r="S11" s="166"/>
      <c r="T11" s="166"/>
      <c r="U11" s="166"/>
      <c r="V11" s="166"/>
      <c r="W11" s="166"/>
      <c r="X11" s="166"/>
      <c r="Y11" s="166"/>
    </row>
    <row r="12" spans="1:30" ht="40.5" customHeight="1" x14ac:dyDescent="0.25">
      <c r="A12" s="107" t="s">
        <v>12</v>
      </c>
      <c r="B12" s="655" t="s">
        <v>11</v>
      </c>
      <c r="C12" s="656"/>
      <c r="D12" s="550">
        <v>34.24</v>
      </c>
      <c r="E12" s="538">
        <f t="shared" si="1"/>
        <v>41.77</v>
      </c>
      <c r="F12" s="431">
        <v>34.24</v>
      </c>
      <c r="G12" s="414">
        <f t="shared" si="0"/>
        <v>41.77</v>
      </c>
      <c r="H12" s="550">
        <v>42.79</v>
      </c>
      <c r="I12" s="416">
        <v>52.2</v>
      </c>
      <c r="J12" s="431">
        <v>42.79</v>
      </c>
      <c r="K12" s="414">
        <v>52.2</v>
      </c>
    </row>
    <row r="13" spans="1:30" ht="40.5" customHeight="1" x14ac:dyDescent="0.25">
      <c r="A13" s="107" t="s">
        <v>14</v>
      </c>
      <c r="B13" s="655" t="s">
        <v>13</v>
      </c>
      <c r="C13" s="656"/>
      <c r="D13" s="550">
        <v>34.24</v>
      </c>
      <c r="E13" s="538">
        <f t="shared" si="1"/>
        <v>41.77</v>
      </c>
      <c r="F13" s="431">
        <v>34.24</v>
      </c>
      <c r="G13" s="414">
        <f t="shared" si="0"/>
        <v>41.77</v>
      </c>
      <c r="H13" s="550">
        <v>42.79</v>
      </c>
      <c r="I13" s="416">
        <v>52.2</v>
      </c>
      <c r="J13" s="431">
        <v>42.79</v>
      </c>
      <c r="K13" s="414">
        <v>52.2</v>
      </c>
    </row>
    <row r="14" spans="1:30" ht="40.5" customHeight="1" x14ac:dyDescent="0.25">
      <c r="A14" s="107" t="s">
        <v>16</v>
      </c>
      <c r="B14" s="655" t="s">
        <v>15</v>
      </c>
      <c r="C14" s="656"/>
      <c r="D14" s="549">
        <v>30.29</v>
      </c>
      <c r="E14" s="416">
        <v>36.950000000000003</v>
      </c>
      <c r="F14" s="430">
        <v>34.24</v>
      </c>
      <c r="G14" s="416">
        <f t="shared" si="0"/>
        <v>41.77</v>
      </c>
      <c r="H14" s="549">
        <v>40.98</v>
      </c>
      <c r="I14" s="416">
        <v>50</v>
      </c>
      <c r="J14" s="430">
        <v>42.79</v>
      </c>
      <c r="K14" s="416">
        <v>52.2</v>
      </c>
    </row>
    <row r="15" spans="1:30" ht="51" customHeight="1" x14ac:dyDescent="0.25">
      <c r="A15" s="107" t="s">
        <v>17</v>
      </c>
      <c r="B15" s="655" t="s">
        <v>52</v>
      </c>
      <c r="C15" s="656"/>
      <c r="D15" s="550">
        <v>34.24</v>
      </c>
      <c r="E15" s="416">
        <f t="shared" ref="E15:E27" si="2">ROUND(D15*1.22,2)</f>
        <v>41.77</v>
      </c>
      <c r="F15" s="431">
        <v>34.24</v>
      </c>
      <c r="G15" s="414">
        <f t="shared" si="0"/>
        <v>41.77</v>
      </c>
      <c r="H15" s="550">
        <v>42.79</v>
      </c>
      <c r="I15" s="416">
        <v>52.2</v>
      </c>
      <c r="J15" s="431">
        <v>42.79</v>
      </c>
      <c r="K15" s="414">
        <v>52.2</v>
      </c>
    </row>
    <row r="16" spans="1:30" ht="40.5" customHeight="1" x14ac:dyDescent="0.25">
      <c r="A16" s="107" t="s">
        <v>18</v>
      </c>
      <c r="B16" s="655" t="s">
        <v>20</v>
      </c>
      <c r="C16" s="656"/>
      <c r="D16" s="550">
        <v>34.24</v>
      </c>
      <c r="E16" s="416">
        <f t="shared" si="2"/>
        <v>41.77</v>
      </c>
      <c r="F16" s="431">
        <v>34.24</v>
      </c>
      <c r="G16" s="414">
        <f t="shared" si="0"/>
        <v>41.77</v>
      </c>
      <c r="H16" s="550">
        <v>42.79</v>
      </c>
      <c r="I16" s="416">
        <v>52.2</v>
      </c>
      <c r="J16" s="431">
        <v>42.79</v>
      </c>
      <c r="K16" s="414">
        <v>52.2</v>
      </c>
    </row>
    <row r="17" spans="1:11" ht="40.5" customHeight="1" x14ac:dyDescent="0.25">
      <c r="A17" s="107" t="s">
        <v>19</v>
      </c>
      <c r="B17" s="655" t="s">
        <v>22</v>
      </c>
      <c r="C17" s="656"/>
      <c r="D17" s="550">
        <v>34.24</v>
      </c>
      <c r="E17" s="416">
        <f t="shared" si="2"/>
        <v>41.77</v>
      </c>
      <c r="F17" s="431">
        <v>34.24</v>
      </c>
      <c r="G17" s="414">
        <f t="shared" si="0"/>
        <v>41.77</v>
      </c>
      <c r="H17" s="550">
        <v>42.79</v>
      </c>
      <c r="I17" s="416">
        <v>52.2</v>
      </c>
      <c r="J17" s="431">
        <v>42.79</v>
      </c>
      <c r="K17" s="414">
        <v>52.2</v>
      </c>
    </row>
    <row r="18" spans="1:11" ht="40.5" customHeight="1" x14ac:dyDescent="0.25">
      <c r="A18" s="107" t="s">
        <v>21</v>
      </c>
      <c r="B18" s="655" t="s">
        <v>45</v>
      </c>
      <c r="C18" s="656"/>
      <c r="D18" s="550">
        <v>34.24</v>
      </c>
      <c r="E18" s="416">
        <f t="shared" si="2"/>
        <v>41.77</v>
      </c>
      <c r="F18" s="431">
        <v>34.24</v>
      </c>
      <c r="G18" s="414">
        <f t="shared" si="0"/>
        <v>41.77</v>
      </c>
      <c r="H18" s="550">
        <v>42.79</v>
      </c>
      <c r="I18" s="416">
        <v>52.2</v>
      </c>
      <c r="J18" s="431">
        <v>42.79</v>
      </c>
      <c r="K18" s="414">
        <v>52.2</v>
      </c>
    </row>
    <row r="19" spans="1:11" ht="40.5" customHeight="1" x14ac:dyDescent="0.25">
      <c r="A19" s="107" t="s">
        <v>23</v>
      </c>
      <c r="B19" s="655" t="s">
        <v>27</v>
      </c>
      <c r="C19" s="656"/>
      <c r="D19" s="550">
        <v>34.24</v>
      </c>
      <c r="E19" s="416">
        <f t="shared" si="2"/>
        <v>41.77</v>
      </c>
      <c r="F19" s="431">
        <v>34.24</v>
      </c>
      <c r="G19" s="414">
        <f t="shared" si="0"/>
        <v>41.77</v>
      </c>
      <c r="H19" s="550">
        <v>42.79</v>
      </c>
      <c r="I19" s="416">
        <v>52.2</v>
      </c>
      <c r="J19" s="431">
        <v>42.79</v>
      </c>
      <c r="K19" s="414">
        <v>52.2</v>
      </c>
    </row>
    <row r="20" spans="1:11" ht="40.5" customHeight="1" x14ac:dyDescent="0.25">
      <c r="A20" s="107" t="s">
        <v>24</v>
      </c>
      <c r="B20" s="655" t="s">
        <v>29</v>
      </c>
      <c r="C20" s="656"/>
      <c r="D20" s="550">
        <v>34.24</v>
      </c>
      <c r="E20" s="416">
        <f t="shared" si="2"/>
        <v>41.77</v>
      </c>
      <c r="F20" s="431">
        <v>34.24</v>
      </c>
      <c r="G20" s="414">
        <f t="shared" si="0"/>
        <v>41.77</v>
      </c>
      <c r="H20" s="550">
        <v>42.79</v>
      </c>
      <c r="I20" s="416">
        <v>52.2</v>
      </c>
      <c r="J20" s="431">
        <v>42.79</v>
      </c>
      <c r="K20" s="414">
        <v>52.2</v>
      </c>
    </row>
    <row r="21" spans="1:11" ht="40.5" customHeight="1" x14ac:dyDescent="0.25">
      <c r="A21" s="107" t="s">
        <v>26</v>
      </c>
      <c r="B21" s="655" t="s">
        <v>31</v>
      </c>
      <c r="C21" s="656"/>
      <c r="D21" s="550">
        <v>34.24</v>
      </c>
      <c r="E21" s="416">
        <f t="shared" si="2"/>
        <v>41.77</v>
      </c>
      <c r="F21" s="431">
        <v>34.24</v>
      </c>
      <c r="G21" s="414">
        <f t="shared" si="0"/>
        <v>41.77</v>
      </c>
      <c r="H21" s="550">
        <v>42.79</v>
      </c>
      <c r="I21" s="416">
        <v>52.2</v>
      </c>
      <c r="J21" s="431">
        <v>42.79</v>
      </c>
      <c r="K21" s="414">
        <v>52.2</v>
      </c>
    </row>
    <row r="22" spans="1:11" ht="40.5" customHeight="1" x14ac:dyDescent="0.25">
      <c r="A22" s="107" t="s">
        <v>28</v>
      </c>
      <c r="B22" s="655" t="s">
        <v>33</v>
      </c>
      <c r="C22" s="656"/>
      <c r="D22" s="550">
        <v>34.24</v>
      </c>
      <c r="E22" s="416">
        <f t="shared" si="2"/>
        <v>41.77</v>
      </c>
      <c r="F22" s="431">
        <v>34.24</v>
      </c>
      <c r="G22" s="414">
        <f t="shared" si="0"/>
        <v>41.77</v>
      </c>
      <c r="H22" s="550">
        <v>42.79</v>
      </c>
      <c r="I22" s="416">
        <v>52.2</v>
      </c>
      <c r="J22" s="431">
        <v>42.79</v>
      </c>
      <c r="K22" s="414">
        <v>52.2</v>
      </c>
    </row>
    <row r="23" spans="1:11" ht="40.5" customHeight="1" x14ac:dyDescent="0.25">
      <c r="A23" s="107" t="s">
        <v>30</v>
      </c>
      <c r="B23" s="655" t="s">
        <v>35</v>
      </c>
      <c r="C23" s="656"/>
      <c r="D23" s="550">
        <v>34.24</v>
      </c>
      <c r="E23" s="416">
        <f t="shared" si="2"/>
        <v>41.77</v>
      </c>
      <c r="F23" s="431">
        <v>34.24</v>
      </c>
      <c r="G23" s="414">
        <f t="shared" si="0"/>
        <v>41.77</v>
      </c>
      <c r="H23" s="550">
        <v>42.79</v>
      </c>
      <c r="I23" s="416">
        <v>52.2</v>
      </c>
      <c r="J23" s="431">
        <v>42.79</v>
      </c>
      <c r="K23" s="414">
        <v>52.2</v>
      </c>
    </row>
    <row r="24" spans="1:11" ht="40.5" customHeight="1" x14ac:dyDescent="0.25">
      <c r="A24" s="107" t="s">
        <v>32</v>
      </c>
      <c r="B24" s="655" t="s">
        <v>37</v>
      </c>
      <c r="C24" s="656"/>
      <c r="D24" s="550">
        <v>34.24</v>
      </c>
      <c r="E24" s="416">
        <f t="shared" si="2"/>
        <v>41.77</v>
      </c>
      <c r="F24" s="431">
        <v>34.24</v>
      </c>
      <c r="G24" s="414">
        <f t="shared" si="0"/>
        <v>41.77</v>
      </c>
      <c r="H24" s="550">
        <v>42.79</v>
      </c>
      <c r="I24" s="416">
        <v>52.2</v>
      </c>
      <c r="J24" s="431">
        <v>42.79</v>
      </c>
      <c r="K24" s="414">
        <v>52.2</v>
      </c>
    </row>
    <row r="25" spans="1:11" ht="40.5" customHeight="1" x14ac:dyDescent="0.25">
      <c r="A25" s="107" t="s">
        <v>34</v>
      </c>
      <c r="B25" s="662" t="s">
        <v>46</v>
      </c>
      <c r="C25" s="193" t="s">
        <v>63</v>
      </c>
      <c r="D25" s="550">
        <v>34.24</v>
      </c>
      <c r="E25" s="416">
        <f t="shared" si="2"/>
        <v>41.77</v>
      </c>
      <c r="F25" s="431">
        <v>34.24</v>
      </c>
      <c r="G25" s="414">
        <f t="shared" si="0"/>
        <v>41.77</v>
      </c>
      <c r="H25" s="550">
        <v>42.79</v>
      </c>
      <c r="I25" s="416">
        <v>52.2</v>
      </c>
      <c r="J25" s="431">
        <v>42.79</v>
      </c>
      <c r="K25" s="414">
        <v>52.2</v>
      </c>
    </row>
    <row r="26" spans="1:11" ht="44.25" customHeight="1" x14ac:dyDescent="0.25">
      <c r="A26" s="107" t="s">
        <v>36</v>
      </c>
      <c r="B26" s="664"/>
      <c r="C26" s="171" t="s">
        <v>64</v>
      </c>
      <c r="D26" s="550">
        <v>25.59</v>
      </c>
      <c r="E26" s="416">
        <f t="shared" si="2"/>
        <v>31.22</v>
      </c>
      <c r="F26" s="431">
        <v>25.59</v>
      </c>
      <c r="G26" s="414">
        <f t="shared" si="0"/>
        <v>31.22</v>
      </c>
      <c r="H26" s="550">
        <v>33.61</v>
      </c>
      <c r="I26" s="416">
        <v>41</v>
      </c>
      <c r="J26" s="431">
        <v>33.61</v>
      </c>
      <c r="K26" s="414">
        <v>41</v>
      </c>
    </row>
    <row r="27" spans="1:11" ht="40.5" customHeight="1" x14ac:dyDescent="0.25">
      <c r="A27" s="107" t="s">
        <v>38</v>
      </c>
      <c r="B27" s="662" t="s">
        <v>61</v>
      </c>
      <c r="C27" s="193" t="s">
        <v>63</v>
      </c>
      <c r="D27" s="550">
        <v>34.24</v>
      </c>
      <c r="E27" s="416">
        <f t="shared" si="2"/>
        <v>41.77</v>
      </c>
      <c r="F27" s="431">
        <v>34.24</v>
      </c>
      <c r="G27" s="414">
        <f t="shared" si="0"/>
        <v>41.77</v>
      </c>
      <c r="H27" s="550">
        <v>42.79</v>
      </c>
      <c r="I27" s="416">
        <v>52.2</v>
      </c>
      <c r="J27" s="431">
        <v>42.79</v>
      </c>
      <c r="K27" s="414">
        <v>52.2</v>
      </c>
    </row>
    <row r="28" spans="1:11" ht="48.75" customHeight="1" x14ac:dyDescent="0.25">
      <c r="A28" s="107" t="s">
        <v>40</v>
      </c>
      <c r="B28" s="663"/>
      <c r="C28" s="171" t="s">
        <v>64</v>
      </c>
      <c r="D28" s="551">
        <v>25.59</v>
      </c>
      <c r="E28" s="416">
        <f>ROUND(D28*1.22,2)</f>
        <v>31.22</v>
      </c>
      <c r="F28" s="432">
        <v>25.59</v>
      </c>
      <c r="G28" s="414">
        <f>ROUND(F28*1.22,2)</f>
        <v>31.22</v>
      </c>
      <c r="H28" s="551">
        <v>33.61</v>
      </c>
      <c r="I28" s="416">
        <v>41</v>
      </c>
      <c r="J28" s="432">
        <v>33.61</v>
      </c>
      <c r="K28" s="414">
        <v>41</v>
      </c>
    </row>
    <row r="29" spans="1:11" ht="40.5" customHeight="1" x14ac:dyDescent="0.25">
      <c r="A29" s="107" t="s">
        <v>41</v>
      </c>
      <c r="B29" s="655" t="s">
        <v>44</v>
      </c>
      <c r="C29" s="656"/>
      <c r="D29" s="549">
        <v>31.92</v>
      </c>
      <c r="E29" s="416">
        <v>38.94</v>
      </c>
      <c r="F29" s="430">
        <v>34.24</v>
      </c>
      <c r="G29" s="414">
        <f t="shared" si="0"/>
        <v>41.77</v>
      </c>
      <c r="H29" s="550">
        <v>42.79</v>
      </c>
      <c r="I29" s="416">
        <v>52.2</v>
      </c>
      <c r="J29" s="431">
        <v>42.79</v>
      </c>
      <c r="K29" s="414">
        <v>52.2</v>
      </c>
    </row>
    <row r="30" spans="1:11" ht="60" customHeight="1" thickBot="1" x14ac:dyDescent="0.3">
      <c r="A30" s="109" t="s">
        <v>42</v>
      </c>
      <c r="B30" s="653" t="s">
        <v>47</v>
      </c>
      <c r="C30" s="654"/>
      <c r="D30" s="554">
        <v>31.31</v>
      </c>
      <c r="E30" s="553">
        <v>38.200000000000003</v>
      </c>
      <c r="F30" s="552">
        <v>34.24</v>
      </c>
      <c r="G30" s="555">
        <f t="shared" si="0"/>
        <v>41.77</v>
      </c>
      <c r="H30" s="554">
        <v>39.020000000000003</v>
      </c>
      <c r="I30" s="553">
        <v>47.6</v>
      </c>
      <c r="J30" s="552">
        <v>42.79</v>
      </c>
      <c r="K30" s="553">
        <v>52.2</v>
      </c>
    </row>
    <row r="31" spans="1:11" ht="99.75" hidden="1" customHeight="1" x14ac:dyDescent="0.25">
      <c r="A31" s="649" t="s">
        <v>159</v>
      </c>
      <c r="B31" s="649"/>
      <c r="C31" s="649"/>
      <c r="D31" s="649"/>
      <c r="E31" s="649"/>
      <c r="F31" s="649"/>
      <c r="G31" s="649"/>
      <c r="H31" s="649"/>
      <c r="I31" s="649"/>
      <c r="J31" s="649"/>
      <c r="K31" s="649"/>
    </row>
    <row r="32" spans="1:11" ht="54.75" hidden="1" customHeight="1" x14ac:dyDescent="0.5">
      <c r="A32" s="152"/>
      <c r="B32" s="434" t="s">
        <v>113</v>
      </c>
      <c r="C32" s="435"/>
      <c r="D32" s="422" t="s">
        <v>147</v>
      </c>
      <c r="E32" s="436"/>
      <c r="F32" s="419"/>
      <c r="G32" s="423"/>
      <c r="H32" s="422" t="s">
        <v>155</v>
      </c>
      <c r="I32" s="423"/>
      <c r="J32" s="421"/>
      <c r="K32" s="421"/>
    </row>
    <row r="33" spans="1:16" ht="35.25" hidden="1" customHeight="1" x14ac:dyDescent="0.5">
      <c r="A33" s="382"/>
      <c r="B33" s="651" t="s">
        <v>124</v>
      </c>
      <c r="C33" s="651"/>
      <c r="D33" s="437"/>
      <c r="E33" s="421"/>
      <c r="F33" s="421"/>
      <c r="G33" s="421"/>
      <c r="H33" s="438"/>
      <c r="I33" s="423"/>
      <c r="J33" s="423"/>
      <c r="K33" s="423"/>
      <c r="N33" s="452">
        <f>J34+J37+J39</f>
        <v>2052971.9000000001</v>
      </c>
      <c r="P33" s="535">
        <v>136000.6</v>
      </c>
    </row>
    <row r="34" spans="1:16" ht="35.25" hidden="1" customHeight="1" x14ac:dyDescent="0.5">
      <c r="A34" s="383"/>
      <c r="B34" s="439" t="s">
        <v>2</v>
      </c>
      <c r="C34" s="440"/>
      <c r="D34" s="346">
        <v>42.79</v>
      </c>
      <c r="E34" s="650" t="s">
        <v>162</v>
      </c>
      <c r="F34" s="650"/>
      <c r="G34" s="424"/>
      <c r="H34" s="428" t="e">
        <f>SUM(D34/#REF!*100)</f>
        <v>#REF!</v>
      </c>
      <c r="I34" s="423"/>
      <c r="J34" s="633">
        <f>L34+L35-J37</f>
        <v>2037170.9200000002</v>
      </c>
      <c r="K34" s="633"/>
      <c r="L34" s="5">
        <v>73881.61</v>
      </c>
      <c r="N34" s="5">
        <v>5242383.95</v>
      </c>
    </row>
    <row r="35" spans="1:16" ht="35.25" hidden="1" customHeight="1" x14ac:dyDescent="0.5">
      <c r="A35" s="383"/>
      <c r="B35" s="439" t="s">
        <v>3</v>
      </c>
      <c r="C35" s="441"/>
      <c r="D35" s="442">
        <v>52.2</v>
      </c>
      <c r="E35" s="650" t="s">
        <v>162</v>
      </c>
      <c r="F35" s="650"/>
      <c r="G35" s="443"/>
      <c r="H35" s="428" t="e">
        <f>SUM(D35/#REF!*100)</f>
        <v>#REF!</v>
      </c>
      <c r="I35" s="423"/>
      <c r="J35" s="633"/>
      <c r="K35" s="633"/>
      <c r="L35" s="5">
        <v>1979090.29</v>
      </c>
    </row>
    <row r="36" spans="1:16" ht="35.25" hidden="1" customHeight="1" x14ac:dyDescent="0.5">
      <c r="A36" s="383"/>
      <c r="B36" s="444" t="s">
        <v>99</v>
      </c>
      <c r="C36" s="440"/>
      <c r="D36" s="346"/>
      <c r="E36" s="423"/>
      <c r="F36" s="423"/>
      <c r="G36" s="423"/>
      <c r="H36" s="428"/>
      <c r="I36" s="423"/>
      <c r="J36" s="423"/>
      <c r="K36" s="423"/>
    </row>
    <row r="37" spans="1:16" ht="35.25" hidden="1" customHeight="1" x14ac:dyDescent="0.5">
      <c r="A37" s="383"/>
      <c r="B37" s="439" t="s">
        <v>2</v>
      </c>
      <c r="C37" s="440"/>
      <c r="D37" s="346">
        <v>33.61</v>
      </c>
      <c r="E37" s="650" t="s">
        <v>162</v>
      </c>
      <c r="F37" s="650"/>
      <c r="G37" s="424"/>
      <c r="H37" s="428" t="e">
        <f>SUM(D37/#REF!*100)</f>
        <v>#REF!</v>
      </c>
      <c r="I37" s="423"/>
      <c r="J37" s="652">
        <v>15800.98</v>
      </c>
      <c r="K37" s="652"/>
    </row>
    <row r="38" spans="1:16" ht="35.25" hidden="1" customHeight="1" x14ac:dyDescent="0.5">
      <c r="A38" s="383"/>
      <c r="B38" s="439" t="s">
        <v>3</v>
      </c>
      <c r="C38" s="440"/>
      <c r="D38" s="442">
        <v>41</v>
      </c>
      <c r="E38" s="650" t="s">
        <v>162</v>
      </c>
      <c r="F38" s="650"/>
      <c r="G38" s="443"/>
      <c r="H38" s="428" t="e">
        <f>SUM(D38/#REF!*100)</f>
        <v>#REF!</v>
      </c>
      <c r="I38" s="423"/>
      <c r="J38" s="423"/>
      <c r="K38" s="423"/>
    </row>
    <row r="39" spans="1:16" ht="35.25" customHeight="1" x14ac:dyDescent="0.25">
      <c r="A39" s="162"/>
      <c r="B39" s="162"/>
      <c r="C39" s="162"/>
    </row>
  </sheetData>
  <mergeCells count="38">
    <mergeCell ref="A1:K1"/>
    <mergeCell ref="F6:G6"/>
    <mergeCell ref="H2:K5"/>
    <mergeCell ref="H6:I6"/>
    <mergeCell ref="J6:K6"/>
    <mergeCell ref="D2:G5"/>
    <mergeCell ref="D6:E6"/>
    <mergeCell ref="B8:B9"/>
    <mergeCell ref="B17:C17"/>
    <mergeCell ref="A2:A7"/>
    <mergeCell ref="B2:C7"/>
    <mergeCell ref="B27:B28"/>
    <mergeCell ref="B25:B26"/>
    <mergeCell ref="B19:C19"/>
    <mergeCell ref="B18:C18"/>
    <mergeCell ref="B10:C10"/>
    <mergeCell ref="B11:C11"/>
    <mergeCell ref="B12:C12"/>
    <mergeCell ref="B13:C13"/>
    <mergeCell ref="B14:C14"/>
    <mergeCell ref="B15:C15"/>
    <mergeCell ref="B16:C16"/>
    <mergeCell ref="B30:C30"/>
    <mergeCell ref="B20:C20"/>
    <mergeCell ref="B21:C21"/>
    <mergeCell ref="B22:C22"/>
    <mergeCell ref="B23:C23"/>
    <mergeCell ref="B24:C24"/>
    <mergeCell ref="B29:C29"/>
    <mergeCell ref="A31:K31"/>
    <mergeCell ref="E34:F34"/>
    <mergeCell ref="E35:F35"/>
    <mergeCell ref="E37:F37"/>
    <mergeCell ref="E38:F38"/>
    <mergeCell ref="B33:C33"/>
    <mergeCell ref="J34:K34"/>
    <mergeCell ref="J35:K35"/>
    <mergeCell ref="J37:K37"/>
  </mergeCells>
  <pageMargins left="0.11811023622047245" right="0.11811023622047245" top="0.35433070866141736" bottom="0.15748031496062992" header="0.31496062992125984" footer="0.31496062992125984"/>
  <pageSetup paperSize="9" scale="54"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9"/>
  <sheetViews>
    <sheetView view="pageBreakPreview" topLeftCell="A19" zoomScale="60" zoomScaleNormal="55" workbookViewId="0">
      <selection activeCell="N35" sqref="N35"/>
    </sheetView>
  </sheetViews>
  <sheetFormatPr defaultRowHeight="21" x14ac:dyDescent="0.35"/>
  <cols>
    <col min="1" max="1" width="6.140625" customWidth="1"/>
    <col min="2" max="2" width="37.85546875" style="1" customWidth="1"/>
    <col min="3" max="3" width="25" style="1" customWidth="1"/>
    <col min="4" max="5" width="19.140625" style="1" hidden="1" customWidth="1"/>
    <col min="6" max="6" width="2.5703125" style="1" hidden="1" customWidth="1"/>
    <col min="7" max="10" width="17.7109375" style="1" customWidth="1"/>
    <col min="11" max="11" width="18" style="1" hidden="1" customWidth="1"/>
    <col min="12" max="12" width="15.140625" style="1" hidden="1" customWidth="1"/>
    <col min="13" max="13" width="15.140625" customWidth="1"/>
    <col min="14" max="14" width="18.140625" customWidth="1"/>
    <col min="15" max="15" width="14" hidden="1" customWidth="1"/>
    <col min="16" max="16" width="0.28515625" customWidth="1"/>
    <col min="17" max="17" width="15.140625" customWidth="1"/>
    <col min="18" max="18" width="14.5703125" customWidth="1"/>
    <col min="19" max="19" width="17.42578125" style="172" customWidth="1"/>
    <col min="20" max="21" width="12.28515625" customWidth="1"/>
  </cols>
  <sheetData>
    <row r="1" spans="1:20" ht="157.5" customHeight="1" thickBot="1" x14ac:dyDescent="0.4">
      <c r="A1" s="614" t="s">
        <v>145</v>
      </c>
      <c r="B1" s="614"/>
      <c r="C1" s="614"/>
      <c r="D1" s="614"/>
      <c r="E1" s="614"/>
      <c r="F1" s="614"/>
      <c r="G1" s="614"/>
      <c r="H1" s="614"/>
      <c r="I1" s="614"/>
      <c r="J1" s="614"/>
      <c r="K1" s="614"/>
      <c r="L1" s="614"/>
      <c r="M1" s="614"/>
      <c r="N1" s="614"/>
      <c r="O1" s="614"/>
      <c r="P1" s="614"/>
      <c r="Q1" s="614"/>
      <c r="R1" s="614"/>
    </row>
    <row r="2" spans="1:20" ht="81.75" customHeight="1" x14ac:dyDescent="0.35">
      <c r="A2" s="680" t="s">
        <v>0</v>
      </c>
      <c r="B2" s="682" t="s">
        <v>62</v>
      </c>
      <c r="C2" s="682"/>
      <c r="D2" s="660" t="s">
        <v>109</v>
      </c>
      <c r="E2" s="660" t="s">
        <v>98</v>
      </c>
      <c r="F2" s="687" t="s">
        <v>104</v>
      </c>
      <c r="G2" s="689" t="s">
        <v>152</v>
      </c>
      <c r="H2" s="690"/>
      <c r="I2" s="689" t="s">
        <v>151</v>
      </c>
      <c r="J2" s="690"/>
      <c r="K2" s="690"/>
      <c r="L2" s="693"/>
      <c r="M2" s="695" t="s">
        <v>105</v>
      </c>
      <c r="N2" s="696"/>
      <c r="O2" s="696"/>
      <c r="P2" s="696"/>
      <c r="Q2" s="699" t="s">
        <v>89</v>
      </c>
      <c r="R2" s="700"/>
    </row>
    <row r="3" spans="1:20" ht="43.5" customHeight="1" thickBot="1" x14ac:dyDescent="0.4">
      <c r="A3" s="681"/>
      <c r="B3" s="683"/>
      <c r="C3" s="683"/>
      <c r="D3" s="685"/>
      <c r="E3" s="685"/>
      <c r="F3" s="688"/>
      <c r="G3" s="691"/>
      <c r="H3" s="692"/>
      <c r="I3" s="691"/>
      <c r="J3" s="692"/>
      <c r="K3" s="692"/>
      <c r="L3" s="694"/>
      <c r="M3" s="697"/>
      <c r="N3" s="698"/>
      <c r="O3" s="698"/>
      <c r="P3" s="698"/>
      <c r="Q3" s="701"/>
      <c r="R3" s="702"/>
    </row>
    <row r="4" spans="1:20" ht="50.25" customHeight="1" thickBot="1" x14ac:dyDescent="0.4">
      <c r="A4" s="681"/>
      <c r="B4" s="683"/>
      <c r="C4" s="683"/>
      <c r="D4" s="685"/>
      <c r="E4" s="685"/>
      <c r="F4" s="228" t="s">
        <v>87</v>
      </c>
      <c r="G4" s="267" t="s">
        <v>87</v>
      </c>
      <c r="H4" s="268" t="s">
        <v>88</v>
      </c>
      <c r="I4" s="703" t="s">
        <v>87</v>
      </c>
      <c r="J4" s="704"/>
      <c r="K4" s="705" t="s">
        <v>88</v>
      </c>
      <c r="L4" s="706"/>
      <c r="M4" s="705" t="s">
        <v>87</v>
      </c>
      <c r="N4" s="706"/>
      <c r="O4" s="705" t="s">
        <v>88</v>
      </c>
      <c r="P4" s="706"/>
      <c r="Q4" s="707" t="s">
        <v>128</v>
      </c>
      <c r="R4" s="709" t="s">
        <v>138</v>
      </c>
    </row>
    <row r="5" spans="1:20" ht="27.75" customHeight="1" thickBot="1" x14ac:dyDescent="0.4">
      <c r="A5" s="681"/>
      <c r="B5" s="684"/>
      <c r="C5" s="684"/>
      <c r="D5" s="686"/>
      <c r="E5" s="686"/>
      <c r="F5" s="180" t="s">
        <v>2</v>
      </c>
      <c r="G5" s="176" t="s">
        <v>3</v>
      </c>
      <c r="H5" s="177" t="s">
        <v>2</v>
      </c>
      <c r="I5" s="179" t="s">
        <v>2</v>
      </c>
      <c r="J5" s="175" t="s">
        <v>3</v>
      </c>
      <c r="K5" s="180" t="s">
        <v>2</v>
      </c>
      <c r="L5" s="181" t="s">
        <v>3</v>
      </c>
      <c r="M5" s="179" t="s">
        <v>2</v>
      </c>
      <c r="N5" s="175" t="s">
        <v>3</v>
      </c>
      <c r="O5" s="180" t="s">
        <v>2</v>
      </c>
      <c r="P5" s="181" t="s">
        <v>3</v>
      </c>
      <c r="Q5" s="708"/>
      <c r="R5" s="710"/>
    </row>
    <row r="6" spans="1:20" s="2" customFormat="1" ht="32.25" customHeight="1" x14ac:dyDescent="0.3">
      <c r="A6" s="255">
        <v>1</v>
      </c>
      <c r="B6" s="715" t="s">
        <v>55</v>
      </c>
      <c r="C6" s="715"/>
      <c r="D6" s="256">
        <v>33.729999999999997</v>
      </c>
      <c r="E6" s="256">
        <v>47.72</v>
      </c>
      <c r="F6" s="257">
        <v>33.25</v>
      </c>
      <c r="G6" s="258">
        <v>39.9</v>
      </c>
      <c r="H6" s="259">
        <v>39.770000000000003</v>
      </c>
      <c r="I6" s="260">
        <v>33.25</v>
      </c>
      <c r="J6" s="261">
        <v>40.57</v>
      </c>
      <c r="K6" s="260">
        <v>39.770000000000003</v>
      </c>
      <c r="L6" s="261">
        <f t="shared" ref="L6:L15" si="0">ROUND(K6*1.22,2)</f>
        <v>48.52</v>
      </c>
      <c r="M6" s="262">
        <v>36.89</v>
      </c>
      <c r="N6" s="261">
        <v>45</v>
      </c>
      <c r="O6" s="260">
        <v>48.91</v>
      </c>
      <c r="P6" s="261">
        <v>59.67</v>
      </c>
      <c r="Q6" s="377">
        <f t="shared" ref="Q6:Q15" si="1">N6/G6*100-100</f>
        <v>12.781954887218049</v>
      </c>
      <c r="R6" s="378">
        <f t="shared" ref="R6:R15" si="2">O6/H6*100-100</f>
        <v>22.982147347246638</v>
      </c>
      <c r="S6" s="173"/>
    </row>
    <row r="7" spans="1:20" s="2" customFormat="1" ht="54" customHeight="1" x14ac:dyDescent="0.3">
      <c r="A7" s="255">
        <v>2</v>
      </c>
      <c r="B7" s="715" t="s">
        <v>131</v>
      </c>
      <c r="C7" s="715"/>
      <c r="D7" s="256">
        <v>18.131999999999998</v>
      </c>
      <c r="E7" s="256">
        <v>47.72</v>
      </c>
      <c r="F7" s="257">
        <v>19.829999999999998</v>
      </c>
      <c r="G7" s="258">
        <v>23.8</v>
      </c>
      <c r="H7" s="263">
        <v>39.770000000000003</v>
      </c>
      <c r="I7" s="260">
        <v>19.829999999999998</v>
      </c>
      <c r="J7" s="261">
        <v>24.19</v>
      </c>
      <c r="K7" s="264">
        <v>39.770000000000003</v>
      </c>
      <c r="L7" s="266">
        <f t="shared" si="0"/>
        <v>48.52</v>
      </c>
      <c r="M7" s="265">
        <v>24.59</v>
      </c>
      <c r="N7" s="261">
        <v>30</v>
      </c>
      <c r="O7" s="264">
        <v>48.91</v>
      </c>
      <c r="P7" s="266">
        <v>59.67</v>
      </c>
      <c r="Q7" s="377">
        <f t="shared" si="1"/>
        <v>26.05042016806722</v>
      </c>
      <c r="R7" s="378">
        <f t="shared" si="2"/>
        <v>22.982147347246638</v>
      </c>
      <c r="S7" s="173"/>
    </row>
    <row r="8" spans="1:20" s="4" customFormat="1" ht="32.25" customHeight="1" x14ac:dyDescent="0.3">
      <c r="A8" s="237">
        <v>3</v>
      </c>
      <c r="B8" s="720" t="s">
        <v>9</v>
      </c>
      <c r="C8" s="720"/>
      <c r="D8" s="238">
        <v>33.659999999999997</v>
      </c>
      <c r="E8" s="239">
        <v>47.72</v>
      </c>
      <c r="F8" s="239">
        <v>36.93</v>
      </c>
      <c r="G8" s="240">
        <v>44.32</v>
      </c>
      <c r="H8" s="210">
        <v>39.770000000000003</v>
      </c>
      <c r="I8" s="242">
        <v>36.93</v>
      </c>
      <c r="J8" s="194">
        <v>45.05</v>
      </c>
      <c r="K8" s="242">
        <v>39.770000000000003</v>
      </c>
      <c r="L8" s="209">
        <f t="shared" si="0"/>
        <v>48.52</v>
      </c>
      <c r="M8" s="243">
        <v>42.54</v>
      </c>
      <c r="N8" s="194">
        <v>51.898800000000001</v>
      </c>
      <c r="O8" s="242">
        <v>48.91</v>
      </c>
      <c r="P8" s="209">
        <v>59.67</v>
      </c>
      <c r="Q8" s="379">
        <f t="shared" si="1"/>
        <v>17.100180505415182</v>
      </c>
      <c r="R8" s="269">
        <f t="shared" si="2"/>
        <v>22.982147347246638</v>
      </c>
      <c r="S8" s="173"/>
      <c r="T8" s="2"/>
    </row>
    <row r="9" spans="1:20" s="4" customFormat="1" ht="32.25" customHeight="1" x14ac:dyDescent="0.3">
      <c r="A9" s="237">
        <v>4</v>
      </c>
      <c r="B9" s="718" t="s">
        <v>15</v>
      </c>
      <c r="C9" s="719"/>
      <c r="D9" s="238">
        <v>27.5</v>
      </c>
      <c r="E9" s="239">
        <v>47.72</v>
      </c>
      <c r="F9" s="239">
        <v>29.04</v>
      </c>
      <c r="G9" s="240">
        <v>34.85</v>
      </c>
      <c r="H9" s="210">
        <v>39.770000000000003</v>
      </c>
      <c r="I9" s="242">
        <v>29.04</v>
      </c>
      <c r="J9" s="194">
        <v>35.43</v>
      </c>
      <c r="K9" s="242">
        <v>39.770000000000003</v>
      </c>
      <c r="L9" s="209">
        <f t="shared" si="0"/>
        <v>48.52</v>
      </c>
      <c r="M9" s="243">
        <v>33.46</v>
      </c>
      <c r="N9" s="194">
        <v>40.821199999999997</v>
      </c>
      <c r="O9" s="242">
        <v>48.91</v>
      </c>
      <c r="P9" s="209">
        <v>59.67</v>
      </c>
      <c r="Q9" s="379">
        <f t="shared" si="1"/>
        <v>17.134002869440451</v>
      </c>
      <c r="R9" s="269">
        <f t="shared" si="2"/>
        <v>22.982147347246638</v>
      </c>
      <c r="S9" s="173"/>
      <c r="T9" s="2"/>
    </row>
    <row r="10" spans="1:20" s="3" customFormat="1" ht="32.25" customHeight="1" x14ac:dyDescent="0.3">
      <c r="A10" s="237">
        <v>5</v>
      </c>
      <c r="B10" s="718" t="s">
        <v>52</v>
      </c>
      <c r="C10" s="719"/>
      <c r="D10" s="238">
        <v>38.03</v>
      </c>
      <c r="E10" s="239">
        <v>47.72</v>
      </c>
      <c r="F10" s="239">
        <v>38.25</v>
      </c>
      <c r="G10" s="240">
        <v>45.9</v>
      </c>
      <c r="H10" s="210">
        <v>39.770000000000003</v>
      </c>
      <c r="I10" s="242">
        <v>38.25</v>
      </c>
      <c r="J10" s="194">
        <v>46.67</v>
      </c>
      <c r="K10" s="242">
        <v>39.770000000000003</v>
      </c>
      <c r="L10" s="209">
        <f t="shared" si="0"/>
        <v>48.52</v>
      </c>
      <c r="M10" s="243">
        <v>42.7</v>
      </c>
      <c r="N10" s="194">
        <v>52.1</v>
      </c>
      <c r="O10" s="242">
        <v>48.91</v>
      </c>
      <c r="P10" s="209">
        <v>59.67</v>
      </c>
      <c r="Q10" s="379">
        <f t="shared" si="1"/>
        <v>13.507625272331154</v>
      </c>
      <c r="R10" s="269">
        <f t="shared" si="2"/>
        <v>22.982147347246638</v>
      </c>
      <c r="S10" s="173"/>
      <c r="T10" s="2"/>
    </row>
    <row r="11" spans="1:20" s="3" customFormat="1" ht="32.25" customHeight="1" x14ac:dyDescent="0.3">
      <c r="A11" s="237">
        <v>6</v>
      </c>
      <c r="B11" s="718" t="s">
        <v>20</v>
      </c>
      <c r="C11" s="719"/>
      <c r="D11" s="238">
        <v>35.380000000000003</v>
      </c>
      <c r="E11" s="239">
        <v>47.72</v>
      </c>
      <c r="F11" s="239">
        <v>38.6</v>
      </c>
      <c r="G11" s="240">
        <v>46.32</v>
      </c>
      <c r="H11" s="210">
        <v>39.770000000000003</v>
      </c>
      <c r="I11" s="242">
        <v>38.6</v>
      </c>
      <c r="J11" s="194">
        <v>47.09</v>
      </c>
      <c r="K11" s="242">
        <v>39.770000000000003</v>
      </c>
      <c r="L11" s="209">
        <f t="shared" si="0"/>
        <v>48.52</v>
      </c>
      <c r="M11" s="243">
        <v>42.8</v>
      </c>
      <c r="N11" s="194">
        <v>52.215999999999994</v>
      </c>
      <c r="O11" s="242">
        <v>48.91</v>
      </c>
      <c r="P11" s="209">
        <v>59.67</v>
      </c>
      <c r="Q11" s="379">
        <f t="shared" si="1"/>
        <v>12.728842832469752</v>
      </c>
      <c r="R11" s="269">
        <f t="shared" si="2"/>
        <v>22.982147347246638</v>
      </c>
      <c r="S11" s="173"/>
      <c r="T11" s="2"/>
    </row>
    <row r="12" spans="1:20" s="3" customFormat="1" ht="32.25" customHeight="1" x14ac:dyDescent="0.3">
      <c r="A12" s="237">
        <v>7</v>
      </c>
      <c r="B12" s="718" t="s">
        <v>39</v>
      </c>
      <c r="C12" s="719"/>
      <c r="D12" s="238">
        <v>33.239999999999995</v>
      </c>
      <c r="E12" s="238">
        <v>47.72</v>
      </c>
      <c r="F12" s="239">
        <v>35.93</v>
      </c>
      <c r="G12" s="240">
        <v>43.12</v>
      </c>
      <c r="H12" s="210">
        <v>39.770000000000003</v>
      </c>
      <c r="I12" s="242">
        <v>35.93</v>
      </c>
      <c r="J12" s="194">
        <v>43.83</v>
      </c>
      <c r="K12" s="242">
        <v>39.770000000000003</v>
      </c>
      <c r="L12" s="209">
        <f t="shared" si="0"/>
        <v>48.52</v>
      </c>
      <c r="M12" s="243">
        <v>41.39</v>
      </c>
      <c r="N12" s="194">
        <v>50.49</v>
      </c>
      <c r="O12" s="242">
        <v>48.91</v>
      </c>
      <c r="P12" s="209">
        <v>59.67</v>
      </c>
      <c r="Q12" s="379">
        <f t="shared" si="1"/>
        <v>17.091836734693899</v>
      </c>
      <c r="R12" s="269">
        <f t="shared" si="2"/>
        <v>22.982147347246638</v>
      </c>
      <c r="S12" s="173"/>
      <c r="T12" s="2"/>
    </row>
    <row r="13" spans="1:20" s="3" customFormat="1" ht="45.75" customHeight="1" x14ac:dyDescent="0.3">
      <c r="A13" s="237">
        <v>8</v>
      </c>
      <c r="B13" s="716" t="s">
        <v>132</v>
      </c>
      <c r="C13" s="717"/>
      <c r="D13" s="238">
        <v>33.587999999999994</v>
      </c>
      <c r="E13" s="238">
        <v>47.72</v>
      </c>
      <c r="F13" s="239">
        <v>36.08</v>
      </c>
      <c r="G13" s="240">
        <v>43.3</v>
      </c>
      <c r="H13" s="210">
        <v>39.770000000000003</v>
      </c>
      <c r="I13" s="242">
        <v>36.08</v>
      </c>
      <c r="J13" s="194">
        <v>44.02</v>
      </c>
      <c r="K13" s="242">
        <v>39.770000000000003</v>
      </c>
      <c r="L13" s="209">
        <f t="shared" si="0"/>
        <v>48.52</v>
      </c>
      <c r="M13" s="243">
        <v>40.020000000000003</v>
      </c>
      <c r="N13" s="194">
        <v>48.824400000000004</v>
      </c>
      <c r="O13" s="242">
        <v>48.91</v>
      </c>
      <c r="P13" s="209">
        <v>59.67</v>
      </c>
      <c r="Q13" s="379">
        <f t="shared" si="1"/>
        <v>12.758429561200941</v>
      </c>
      <c r="R13" s="269">
        <f t="shared" si="2"/>
        <v>22.982147347246638</v>
      </c>
      <c r="S13" s="173"/>
      <c r="T13" s="2"/>
    </row>
    <row r="14" spans="1:20" s="3" customFormat="1" ht="32.25" customHeight="1" x14ac:dyDescent="0.3">
      <c r="A14" s="237">
        <v>9</v>
      </c>
      <c r="B14" s="711" t="s">
        <v>44</v>
      </c>
      <c r="C14" s="712"/>
      <c r="D14" s="238">
        <v>34.78</v>
      </c>
      <c r="E14" s="238">
        <v>47.72</v>
      </c>
      <c r="F14" s="239">
        <v>35.1</v>
      </c>
      <c r="G14" s="240">
        <v>42.12</v>
      </c>
      <c r="H14" s="210">
        <v>39.770000000000003</v>
      </c>
      <c r="I14" s="242">
        <v>35.1</v>
      </c>
      <c r="J14" s="194">
        <v>42.82</v>
      </c>
      <c r="K14" s="242">
        <v>39.770000000000003</v>
      </c>
      <c r="L14" s="209">
        <f t="shared" si="0"/>
        <v>48.52</v>
      </c>
      <c r="M14" s="243">
        <v>40.57</v>
      </c>
      <c r="N14" s="194">
        <v>49.495399999999997</v>
      </c>
      <c r="O14" s="242">
        <v>48.91</v>
      </c>
      <c r="P14" s="209">
        <v>59.67</v>
      </c>
      <c r="Q14" s="379">
        <f t="shared" si="1"/>
        <v>17.510446343779677</v>
      </c>
      <c r="R14" s="269">
        <f t="shared" si="2"/>
        <v>22.982147347246638</v>
      </c>
      <c r="S14" s="173"/>
      <c r="T14" s="2"/>
    </row>
    <row r="15" spans="1:20" s="5" customFormat="1" ht="32.25" customHeight="1" thickBot="1" x14ac:dyDescent="0.35">
      <c r="A15" s="244">
        <v>10</v>
      </c>
      <c r="B15" s="713" t="s">
        <v>47</v>
      </c>
      <c r="C15" s="714"/>
      <c r="D15" s="245">
        <v>32.409999999999997</v>
      </c>
      <c r="E15" s="246">
        <v>47.72</v>
      </c>
      <c r="F15" s="246">
        <v>32.78</v>
      </c>
      <c r="G15" s="247">
        <v>39.33</v>
      </c>
      <c r="H15" s="248">
        <v>39.770000000000003</v>
      </c>
      <c r="I15" s="250">
        <v>32.78</v>
      </c>
      <c r="J15" s="251">
        <v>39.99</v>
      </c>
      <c r="K15" s="252">
        <v>39.770000000000003</v>
      </c>
      <c r="L15" s="254">
        <f t="shared" si="0"/>
        <v>48.52</v>
      </c>
      <c r="M15" s="253">
        <v>36.35</v>
      </c>
      <c r="N15" s="251">
        <v>44.347000000000001</v>
      </c>
      <c r="O15" s="252">
        <v>48.91</v>
      </c>
      <c r="P15" s="254">
        <v>59.67</v>
      </c>
      <c r="Q15" s="380">
        <f t="shared" si="1"/>
        <v>12.756165776760753</v>
      </c>
      <c r="R15" s="381">
        <f t="shared" si="2"/>
        <v>22.982147347246638</v>
      </c>
      <c r="S15" s="173"/>
      <c r="T15" s="2"/>
    </row>
    <row r="17" spans="1:20" ht="21.75" thickBot="1" x14ac:dyDescent="0.4"/>
    <row r="18" spans="1:20" s="5" customFormat="1" ht="55.5" customHeight="1" thickBot="1" x14ac:dyDescent="0.4">
      <c r="A18" s="659" t="s">
        <v>0</v>
      </c>
      <c r="B18" s="659" t="s">
        <v>62</v>
      </c>
      <c r="C18" s="661"/>
      <c r="D18" s="353"/>
      <c r="E18" s="353"/>
      <c r="F18" s="353"/>
      <c r="G18" s="721" t="s">
        <v>144</v>
      </c>
      <c r="H18" s="722"/>
      <c r="I18" s="725" t="s">
        <v>143</v>
      </c>
      <c r="J18" s="726"/>
      <c r="K18" s="726"/>
      <c r="L18" s="727"/>
      <c r="M18" s="731" t="s">
        <v>105</v>
      </c>
      <c r="N18" s="732"/>
      <c r="O18" s="732"/>
      <c r="P18" s="733"/>
      <c r="Q18" s="737" t="s">
        <v>89</v>
      </c>
      <c r="R18" s="738"/>
      <c r="S18" s="174"/>
    </row>
    <row r="19" spans="1:20" s="5" customFormat="1" ht="27.75" customHeight="1" thickBot="1" x14ac:dyDescent="0.4">
      <c r="A19" s="660"/>
      <c r="B19" s="660"/>
      <c r="C19" s="627"/>
      <c r="D19" s="353"/>
      <c r="E19" s="353"/>
      <c r="F19" s="353"/>
      <c r="G19" s="723"/>
      <c r="H19" s="724"/>
      <c r="I19" s="728"/>
      <c r="J19" s="729"/>
      <c r="K19" s="729"/>
      <c r="L19" s="730"/>
      <c r="M19" s="734"/>
      <c r="N19" s="735"/>
      <c r="O19" s="735"/>
      <c r="P19" s="736"/>
      <c r="Q19" s="739"/>
      <c r="R19" s="740"/>
      <c r="S19" s="174"/>
    </row>
    <row r="20" spans="1:20" s="5" customFormat="1" ht="24" customHeight="1" thickBot="1" x14ac:dyDescent="0.4">
      <c r="A20" s="660"/>
      <c r="B20" s="660"/>
      <c r="C20" s="627"/>
      <c r="D20" s="353"/>
      <c r="E20" s="353"/>
      <c r="F20" s="353"/>
      <c r="G20" s="334" t="s">
        <v>87</v>
      </c>
      <c r="H20" s="334" t="s">
        <v>88</v>
      </c>
      <c r="I20" s="741" t="s">
        <v>87</v>
      </c>
      <c r="J20" s="742"/>
      <c r="K20" s="741" t="s">
        <v>88</v>
      </c>
      <c r="L20" s="742"/>
      <c r="M20" s="741" t="s">
        <v>87</v>
      </c>
      <c r="N20" s="742"/>
      <c r="O20" s="741" t="s">
        <v>88</v>
      </c>
      <c r="P20" s="742"/>
      <c r="Q20" s="743" t="s">
        <v>128</v>
      </c>
      <c r="R20" s="743" t="s">
        <v>138</v>
      </c>
      <c r="S20" s="174"/>
    </row>
    <row r="21" spans="1:20" s="5" customFormat="1" ht="25.5" customHeight="1" thickBot="1" x14ac:dyDescent="0.4">
      <c r="A21" s="660"/>
      <c r="B21" s="659"/>
      <c r="C21" s="661"/>
      <c r="D21" s="353"/>
      <c r="E21" s="353"/>
      <c r="F21" s="353"/>
      <c r="G21" s="335" t="s">
        <v>3</v>
      </c>
      <c r="H21" s="336" t="s">
        <v>2</v>
      </c>
      <c r="I21" s="338" t="s">
        <v>2</v>
      </c>
      <c r="J21" s="339" t="s">
        <v>3</v>
      </c>
      <c r="K21" s="340" t="s">
        <v>2</v>
      </c>
      <c r="L21" s="341" t="s">
        <v>3</v>
      </c>
      <c r="M21" s="338" t="s">
        <v>2</v>
      </c>
      <c r="N21" s="339" t="s">
        <v>3</v>
      </c>
      <c r="O21" s="340" t="s">
        <v>2</v>
      </c>
      <c r="P21" s="341" t="s">
        <v>3</v>
      </c>
      <c r="Q21" s="744"/>
      <c r="R21" s="744"/>
      <c r="S21" s="174"/>
    </row>
    <row r="22" spans="1:20" s="5" customFormat="1" ht="29.25" customHeight="1" x14ac:dyDescent="0.35">
      <c r="A22" s="168">
        <v>1</v>
      </c>
      <c r="B22" s="750" t="s">
        <v>91</v>
      </c>
      <c r="C22" s="751"/>
      <c r="D22" s="353"/>
      <c r="E22" s="353"/>
      <c r="F22" s="353"/>
      <c r="G22" s="315">
        <v>39.5</v>
      </c>
      <c r="H22" s="195">
        <v>34.24</v>
      </c>
      <c r="I22" s="197">
        <v>32.92</v>
      </c>
      <c r="J22" s="194">
        <v>40.159999999999997</v>
      </c>
      <c r="K22" s="198">
        <v>34.24</v>
      </c>
      <c r="L22" s="196">
        <f t="shared" ref="L22:L25" si="3">ROUND(K22*1.22,2)</f>
        <v>41.77</v>
      </c>
      <c r="M22" s="197">
        <v>38.479999999999997</v>
      </c>
      <c r="N22" s="194">
        <v>46.95</v>
      </c>
      <c r="O22" s="198">
        <v>42.79</v>
      </c>
      <c r="P22" s="196">
        <v>52.2</v>
      </c>
      <c r="Q22" s="328">
        <f t="shared" ref="Q22:R25" si="4">N22/G22*100-100</f>
        <v>18.860759493670898</v>
      </c>
      <c r="R22" s="269">
        <f t="shared" si="4"/>
        <v>24.970794392523359</v>
      </c>
      <c r="S22" s="174"/>
    </row>
    <row r="23" spans="1:20" s="5" customFormat="1" ht="30.75" customHeight="1" x14ac:dyDescent="0.35">
      <c r="A23" s="107">
        <v>2</v>
      </c>
      <c r="B23" s="752" t="s">
        <v>15</v>
      </c>
      <c r="C23" s="719"/>
      <c r="D23" s="353"/>
      <c r="E23" s="353"/>
      <c r="F23" s="353"/>
      <c r="G23" s="316">
        <v>36.35</v>
      </c>
      <c r="H23" s="195">
        <v>34.24</v>
      </c>
      <c r="I23" s="197">
        <v>30.29</v>
      </c>
      <c r="J23" s="209">
        <v>36.950000000000003</v>
      </c>
      <c r="K23" s="198">
        <v>34.24</v>
      </c>
      <c r="L23" s="210">
        <f t="shared" si="3"/>
        <v>41.77</v>
      </c>
      <c r="M23" s="197">
        <v>40.98</v>
      </c>
      <c r="N23" s="209">
        <v>50</v>
      </c>
      <c r="O23" s="198">
        <v>42.79</v>
      </c>
      <c r="P23" s="210">
        <v>52.2</v>
      </c>
      <c r="Q23" s="328">
        <f t="shared" si="4"/>
        <v>37.551581843191173</v>
      </c>
      <c r="R23" s="331">
        <f t="shared" si="4"/>
        <v>24.970794392523359</v>
      </c>
      <c r="S23" s="174"/>
    </row>
    <row r="24" spans="1:20" s="5" customFormat="1" ht="33" customHeight="1" thickBot="1" x14ac:dyDescent="0.4">
      <c r="A24" s="107">
        <v>3</v>
      </c>
      <c r="B24" s="752" t="s">
        <v>44</v>
      </c>
      <c r="C24" s="719"/>
      <c r="D24" s="325"/>
      <c r="E24" s="325"/>
      <c r="F24" s="182"/>
      <c r="G24" s="316">
        <v>38.299999999999997</v>
      </c>
      <c r="H24" s="195">
        <v>34.24</v>
      </c>
      <c r="I24" s="197">
        <v>31.92</v>
      </c>
      <c r="J24" s="209">
        <v>38.94</v>
      </c>
      <c r="K24" s="198">
        <v>34.24</v>
      </c>
      <c r="L24" s="210">
        <f t="shared" si="3"/>
        <v>41.77</v>
      </c>
      <c r="M24" s="276">
        <v>42.79</v>
      </c>
      <c r="N24" s="205">
        <v>52.2</v>
      </c>
      <c r="O24" s="207">
        <v>42.79</v>
      </c>
      <c r="P24" s="201">
        <v>52.2</v>
      </c>
      <c r="Q24" s="329">
        <f t="shared" si="4"/>
        <v>36.292428198433441</v>
      </c>
      <c r="R24" s="330">
        <f t="shared" si="4"/>
        <v>24.970794392523359</v>
      </c>
      <c r="S24" s="174"/>
    </row>
    <row r="25" spans="1:20" ht="30.75" customHeight="1" thickBot="1" x14ac:dyDescent="0.4">
      <c r="A25" s="109">
        <v>4</v>
      </c>
      <c r="B25" s="753" t="s">
        <v>47</v>
      </c>
      <c r="C25" s="714"/>
      <c r="D25" s="350"/>
      <c r="E25" s="350"/>
      <c r="F25" s="351"/>
      <c r="G25" s="317">
        <v>37.57</v>
      </c>
      <c r="H25" s="215">
        <v>34.24</v>
      </c>
      <c r="I25" s="216">
        <v>31.31</v>
      </c>
      <c r="J25" s="214">
        <v>38.200000000000003</v>
      </c>
      <c r="K25" s="217">
        <v>34.24</v>
      </c>
      <c r="L25" s="218">
        <f t="shared" si="3"/>
        <v>41.77</v>
      </c>
      <c r="M25" s="216">
        <v>39.020000000000003</v>
      </c>
      <c r="N25" s="214">
        <v>47.6</v>
      </c>
      <c r="O25" s="217">
        <v>42.79</v>
      </c>
      <c r="P25" s="218">
        <v>52.2</v>
      </c>
      <c r="Q25" s="332">
        <f t="shared" si="4"/>
        <v>26.696832579185511</v>
      </c>
      <c r="R25" s="333">
        <f t="shared" si="4"/>
        <v>24.970794392523359</v>
      </c>
    </row>
    <row r="26" spans="1:20" s="345" customFormat="1" ht="57" customHeight="1" x14ac:dyDescent="0.35">
      <c r="A26" s="384"/>
      <c r="B26" s="755" t="s">
        <v>153</v>
      </c>
      <c r="C26" s="755"/>
      <c r="D26" s="755"/>
      <c r="E26" s="755"/>
      <c r="F26" s="755"/>
      <c r="G26" s="755"/>
      <c r="H26" s="755"/>
      <c r="I26" s="755"/>
      <c r="J26" s="755"/>
      <c r="K26" s="755"/>
      <c r="L26" s="755"/>
      <c r="M26" s="755"/>
      <c r="N26" s="755"/>
      <c r="O26" s="755"/>
      <c r="P26" s="755"/>
      <c r="Q26" s="755"/>
      <c r="R26" s="755"/>
      <c r="S26" s="343"/>
      <c r="T26" s="344"/>
    </row>
    <row r="27" spans="1:20" s="5" customFormat="1" ht="115.5" customHeight="1" x14ac:dyDescent="0.35">
      <c r="A27" s="154"/>
      <c r="B27" s="754" t="s">
        <v>133</v>
      </c>
      <c r="C27" s="754"/>
      <c r="D27" s="754"/>
      <c r="E27" s="754"/>
      <c r="F27" s="754"/>
      <c r="G27" s="754"/>
      <c r="H27" s="754"/>
      <c r="I27" s="754"/>
      <c r="J27" s="754"/>
      <c r="K27" s="754"/>
      <c r="L27" s="754"/>
      <c r="M27" s="754"/>
      <c r="N27" s="754"/>
      <c r="O27" s="754"/>
      <c r="P27" s="754"/>
      <c r="Q27" s="754"/>
      <c r="R27" s="754"/>
      <c r="S27" s="174"/>
    </row>
    <row r="28" spans="1:20" ht="52.5" customHeight="1" x14ac:dyDescent="0.35">
      <c r="A28" s="342"/>
      <c r="B28" s="756" t="s">
        <v>154</v>
      </c>
      <c r="C28" s="756"/>
      <c r="D28" s="756"/>
      <c r="E28" s="756"/>
      <c r="F28" s="756"/>
      <c r="G28" s="756"/>
      <c r="H28" s="756"/>
      <c r="I28" s="756"/>
      <c r="J28" s="756"/>
      <c r="K28" s="756"/>
      <c r="L28" s="756"/>
      <c r="M28" s="756"/>
      <c r="N28" s="756"/>
      <c r="O28" s="756"/>
      <c r="P28" s="756"/>
      <c r="Q28" s="756"/>
      <c r="R28" s="756"/>
    </row>
    <row r="29" spans="1:20" ht="148.5" customHeight="1" x14ac:dyDescent="0.35">
      <c r="A29" s="154"/>
      <c r="B29" s="754" t="s">
        <v>139</v>
      </c>
      <c r="C29" s="754"/>
      <c r="D29" s="754"/>
      <c r="E29" s="754"/>
      <c r="F29" s="754"/>
      <c r="G29" s="754"/>
      <c r="H29" s="754"/>
      <c r="I29" s="754"/>
      <c r="J29" s="754"/>
      <c r="K29" s="754"/>
      <c r="L29" s="754"/>
      <c r="M29" s="754"/>
      <c r="N29" s="754"/>
      <c r="O29" s="754"/>
      <c r="P29" s="754"/>
      <c r="Q29" s="754"/>
      <c r="R29" s="754"/>
    </row>
    <row r="31" spans="1:20" ht="33" customHeight="1" thickBot="1" x14ac:dyDescent="0.4">
      <c r="B31" s="769" t="s">
        <v>140</v>
      </c>
      <c r="C31" s="769"/>
      <c r="D31" s="769"/>
      <c r="E31" s="769"/>
      <c r="F31" s="769"/>
      <c r="G31" s="769"/>
      <c r="H31" s="769"/>
      <c r="J31" s="385" t="s">
        <v>150</v>
      </c>
    </row>
    <row r="32" spans="1:20" ht="26.25" customHeight="1" thickBot="1" x14ac:dyDescent="0.4">
      <c r="B32" s="763" t="s">
        <v>134</v>
      </c>
      <c r="C32" s="764"/>
      <c r="D32" s="357"/>
      <c r="E32" s="357"/>
      <c r="F32" s="373"/>
      <c r="G32" s="747" t="s">
        <v>135</v>
      </c>
      <c r="H32" s="748"/>
      <c r="I32" s="748"/>
      <c r="J32" s="749"/>
    </row>
    <row r="33" spans="2:13" ht="46.5" customHeight="1" thickBot="1" x14ac:dyDescent="0.4">
      <c r="B33" s="765"/>
      <c r="C33" s="766"/>
      <c r="D33" s="348"/>
      <c r="E33" s="348"/>
      <c r="F33" s="363"/>
      <c r="G33" s="745" t="s">
        <v>141</v>
      </c>
      <c r="H33" s="770"/>
      <c r="I33" s="745" t="s">
        <v>142</v>
      </c>
      <c r="J33" s="746"/>
      <c r="L33" s="355"/>
      <c r="M33" s="355"/>
    </row>
    <row r="34" spans="2:13" ht="27.75" customHeight="1" thickBot="1" x14ac:dyDescent="0.4">
      <c r="B34" s="767"/>
      <c r="C34" s="768"/>
      <c r="D34" s="349"/>
      <c r="E34" s="349"/>
      <c r="F34" s="352"/>
      <c r="G34" s="371" t="s">
        <v>2</v>
      </c>
      <c r="H34" s="370" t="s">
        <v>3</v>
      </c>
      <c r="I34" s="371" t="s">
        <v>2</v>
      </c>
      <c r="J34" s="372" t="s">
        <v>3</v>
      </c>
    </row>
    <row r="35" spans="2:13" ht="30.75" customHeight="1" x14ac:dyDescent="0.35">
      <c r="B35" s="757" t="s">
        <v>136</v>
      </c>
      <c r="C35" s="758"/>
      <c r="D35" s="361"/>
      <c r="E35" s="361"/>
      <c r="F35" s="374"/>
      <c r="G35" s="367">
        <v>39.770000000000003</v>
      </c>
      <c r="H35" s="364">
        <v>48.52</v>
      </c>
      <c r="I35" s="367">
        <v>48.91</v>
      </c>
      <c r="J35" s="362">
        <v>59.67</v>
      </c>
    </row>
    <row r="36" spans="2:13" ht="30.75" customHeight="1" x14ac:dyDescent="0.35">
      <c r="B36" s="759" t="s">
        <v>137</v>
      </c>
      <c r="C36" s="760"/>
      <c r="D36" s="356"/>
      <c r="E36" s="356"/>
      <c r="F36" s="375"/>
      <c r="G36" s="368">
        <v>34.24</v>
      </c>
      <c r="H36" s="365">
        <v>41.77</v>
      </c>
      <c r="I36" s="368">
        <v>42.79</v>
      </c>
      <c r="J36" s="358">
        <v>52.2</v>
      </c>
    </row>
    <row r="37" spans="2:13" ht="51" customHeight="1" thickBot="1" x14ac:dyDescent="0.4">
      <c r="B37" s="761" t="s">
        <v>149</v>
      </c>
      <c r="C37" s="762"/>
      <c r="D37" s="359"/>
      <c r="E37" s="359"/>
      <c r="F37" s="376"/>
      <c r="G37" s="369">
        <v>25.59</v>
      </c>
      <c r="H37" s="366">
        <v>31.22</v>
      </c>
      <c r="I37" s="369">
        <v>33.61</v>
      </c>
      <c r="J37" s="360">
        <v>41</v>
      </c>
    </row>
    <row r="38" spans="2:13" ht="26.25" x14ac:dyDescent="0.35">
      <c r="B38" s="354"/>
      <c r="C38" s="354"/>
      <c r="D38" s="354"/>
      <c r="E38" s="354"/>
      <c r="F38" s="354"/>
      <c r="G38" s="354"/>
      <c r="H38" s="354"/>
      <c r="I38" s="354"/>
    </row>
    <row r="39" spans="2:13" ht="26.25" x14ac:dyDescent="0.35">
      <c r="B39" s="354"/>
      <c r="C39" s="354"/>
      <c r="D39" s="354"/>
      <c r="E39" s="354"/>
      <c r="F39" s="354"/>
      <c r="G39" s="354"/>
      <c r="H39" s="354"/>
      <c r="I39" s="354"/>
    </row>
  </sheetData>
  <mergeCells count="54">
    <mergeCell ref="B35:C35"/>
    <mergeCell ref="B36:C36"/>
    <mergeCell ref="B37:C37"/>
    <mergeCell ref="B32:C34"/>
    <mergeCell ref="B31:H31"/>
    <mergeCell ref="G33:H33"/>
    <mergeCell ref="I33:J33"/>
    <mergeCell ref="G32:J32"/>
    <mergeCell ref="R20:R21"/>
    <mergeCell ref="B22:C22"/>
    <mergeCell ref="B23:C23"/>
    <mergeCell ref="B25:C25"/>
    <mergeCell ref="B29:R29"/>
    <mergeCell ref="B26:R26"/>
    <mergeCell ref="B28:R28"/>
    <mergeCell ref="B27:R27"/>
    <mergeCell ref="B24:C24"/>
    <mergeCell ref="G18:H19"/>
    <mergeCell ref="I18:L19"/>
    <mergeCell ref="M18:P19"/>
    <mergeCell ref="Q18:R19"/>
    <mergeCell ref="I20:J20"/>
    <mergeCell ref="K20:L20"/>
    <mergeCell ref="M20:N20"/>
    <mergeCell ref="O20:P20"/>
    <mergeCell ref="Q20:Q21"/>
    <mergeCell ref="A18:A21"/>
    <mergeCell ref="B18:C21"/>
    <mergeCell ref="B14:C14"/>
    <mergeCell ref="B15:C15"/>
    <mergeCell ref="B6:C6"/>
    <mergeCell ref="B7:C7"/>
    <mergeCell ref="B13:C13"/>
    <mergeCell ref="B12:C12"/>
    <mergeCell ref="B10:C10"/>
    <mergeCell ref="B11:C11"/>
    <mergeCell ref="B8:C8"/>
    <mergeCell ref="B9:C9"/>
    <mergeCell ref="A1:R1"/>
    <mergeCell ref="A2:A5"/>
    <mergeCell ref="B2:C5"/>
    <mergeCell ref="D2:D5"/>
    <mergeCell ref="E2:E5"/>
    <mergeCell ref="F2:F3"/>
    <mergeCell ref="G2:H3"/>
    <mergeCell ref="I2:L3"/>
    <mergeCell ref="M2:P3"/>
    <mergeCell ref="Q2:R3"/>
    <mergeCell ref="I4:J4"/>
    <mergeCell ref="K4:L4"/>
    <mergeCell ref="M4:N4"/>
    <mergeCell ref="O4:P4"/>
    <mergeCell ref="Q4:Q5"/>
    <mergeCell ref="R4:R5"/>
  </mergeCells>
  <pageMargins left="0.23622047244094491" right="0.23622047244094491" top="0.74803149606299213" bottom="0.74803149606299213" header="0.31496062992125984" footer="0.31496062992125984"/>
  <pageSetup paperSize="9" scale="45"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3"/>
  <sheetViews>
    <sheetView view="pageBreakPreview" topLeftCell="A23" zoomScale="60" zoomScaleNormal="55" workbookViewId="0">
      <selection activeCell="A35" sqref="A35:XFD35"/>
    </sheetView>
  </sheetViews>
  <sheetFormatPr defaultRowHeight="21" x14ac:dyDescent="0.35"/>
  <cols>
    <col min="1" max="1" width="6.140625" customWidth="1"/>
    <col min="2" max="2" width="37.85546875" style="1" customWidth="1"/>
    <col min="3" max="3" width="28.5703125" style="1" customWidth="1"/>
    <col min="4" max="5" width="19.140625" style="1" hidden="1" customWidth="1"/>
    <col min="6" max="6" width="2.140625" style="1" hidden="1" customWidth="1"/>
    <col min="7" max="7" width="26.140625" style="1" customWidth="1"/>
    <col min="8" max="8" width="17.7109375" style="1" customWidth="1"/>
    <col min="9" max="9" width="18.85546875" style="1" customWidth="1"/>
    <col min="10" max="10" width="18" style="1" hidden="1" customWidth="1"/>
    <col min="11" max="11" width="15.140625" style="1" hidden="1" customWidth="1"/>
    <col min="12" max="12" width="15.140625" customWidth="1"/>
    <col min="13" max="13" width="18.140625" customWidth="1"/>
    <col min="14" max="14" width="14" hidden="1" customWidth="1"/>
    <col min="15" max="15" width="0.28515625" customWidth="1"/>
    <col min="16" max="16" width="17" customWidth="1"/>
    <col min="17" max="17" width="17.42578125" style="172" customWidth="1"/>
    <col min="18" max="19" width="12.28515625" customWidth="1"/>
  </cols>
  <sheetData>
    <row r="1" spans="1:18" ht="157.5" customHeight="1" thickBot="1" x14ac:dyDescent="0.4">
      <c r="A1" s="614" t="s">
        <v>169</v>
      </c>
      <c r="B1" s="614"/>
      <c r="C1" s="614"/>
      <c r="D1" s="614"/>
      <c r="E1" s="614"/>
      <c r="F1" s="614"/>
      <c r="G1" s="614"/>
      <c r="H1" s="614"/>
      <c r="I1" s="614"/>
      <c r="J1" s="614"/>
      <c r="K1" s="614"/>
      <c r="L1" s="614"/>
      <c r="M1" s="614"/>
      <c r="N1" s="614"/>
      <c r="O1" s="614"/>
      <c r="P1" s="614"/>
    </row>
    <row r="2" spans="1:18" ht="81.75" customHeight="1" x14ac:dyDescent="0.35">
      <c r="A2" s="795" t="s">
        <v>0</v>
      </c>
      <c r="B2" s="798" t="s">
        <v>62</v>
      </c>
      <c r="C2" s="798"/>
      <c r="D2" s="801" t="s">
        <v>109</v>
      </c>
      <c r="E2" s="801" t="s">
        <v>98</v>
      </c>
      <c r="F2" s="804" t="s">
        <v>104</v>
      </c>
      <c r="G2" s="806" t="s">
        <v>152</v>
      </c>
      <c r="H2" s="806" t="s">
        <v>151</v>
      </c>
      <c r="I2" s="808"/>
      <c r="J2" s="808"/>
      <c r="K2" s="809"/>
      <c r="L2" s="812" t="s">
        <v>105</v>
      </c>
      <c r="M2" s="813"/>
      <c r="N2" s="813"/>
      <c r="O2" s="813"/>
      <c r="P2" s="816" t="s">
        <v>89</v>
      </c>
    </row>
    <row r="3" spans="1:18" ht="43.5" customHeight="1" thickBot="1" x14ac:dyDescent="0.4">
      <c r="A3" s="796"/>
      <c r="B3" s="799"/>
      <c r="C3" s="799"/>
      <c r="D3" s="802"/>
      <c r="E3" s="802"/>
      <c r="F3" s="805"/>
      <c r="G3" s="807"/>
      <c r="H3" s="807"/>
      <c r="I3" s="810"/>
      <c r="J3" s="810"/>
      <c r="K3" s="811"/>
      <c r="L3" s="814"/>
      <c r="M3" s="815"/>
      <c r="N3" s="815"/>
      <c r="O3" s="815"/>
      <c r="P3" s="817"/>
    </row>
    <row r="4" spans="1:18" ht="50.25" hidden="1" customHeight="1" thickBot="1" x14ac:dyDescent="0.4">
      <c r="A4" s="796"/>
      <c r="B4" s="799"/>
      <c r="C4" s="799"/>
      <c r="D4" s="802"/>
      <c r="E4" s="802"/>
      <c r="F4" s="228" t="s">
        <v>87</v>
      </c>
      <c r="G4" s="490"/>
      <c r="H4" s="819"/>
      <c r="I4" s="704"/>
      <c r="J4" s="705"/>
      <c r="K4" s="706"/>
      <c r="L4" s="705"/>
      <c r="M4" s="706"/>
      <c r="N4" s="705" t="s">
        <v>88</v>
      </c>
      <c r="O4" s="706"/>
      <c r="P4" s="412"/>
    </row>
    <row r="5" spans="1:18" ht="27.75" customHeight="1" thickBot="1" x14ac:dyDescent="0.4">
      <c r="A5" s="797"/>
      <c r="B5" s="800"/>
      <c r="C5" s="800"/>
      <c r="D5" s="803"/>
      <c r="E5" s="803"/>
      <c r="F5" s="179" t="s">
        <v>2</v>
      </c>
      <c r="G5" s="230" t="s">
        <v>3</v>
      </c>
      <c r="H5" s="393" t="s">
        <v>2</v>
      </c>
      <c r="I5" s="175" t="s">
        <v>3</v>
      </c>
      <c r="J5" s="179" t="s">
        <v>2</v>
      </c>
      <c r="K5" s="175" t="s">
        <v>3</v>
      </c>
      <c r="L5" s="179" t="s">
        <v>2</v>
      </c>
      <c r="M5" s="175" t="s">
        <v>3</v>
      </c>
      <c r="N5" s="179" t="s">
        <v>2</v>
      </c>
      <c r="O5" s="175" t="s">
        <v>3</v>
      </c>
      <c r="P5" s="413"/>
    </row>
    <row r="6" spans="1:18" ht="27.75" customHeight="1" thickBot="1" x14ac:dyDescent="0.4">
      <c r="A6" s="629" t="s">
        <v>103</v>
      </c>
      <c r="B6" s="683"/>
      <c r="C6" s="683"/>
      <c r="D6" s="683"/>
      <c r="E6" s="683"/>
      <c r="F6" s="683"/>
      <c r="G6" s="683"/>
      <c r="H6" s="683"/>
      <c r="I6" s="683"/>
      <c r="J6" s="683"/>
      <c r="K6" s="683"/>
      <c r="L6" s="683"/>
      <c r="M6" s="683"/>
      <c r="N6" s="683"/>
      <c r="O6" s="683"/>
      <c r="P6" s="683"/>
    </row>
    <row r="7" spans="1:18" ht="27.75" customHeight="1" x14ac:dyDescent="0.35">
      <c r="A7" s="822" t="s">
        <v>156</v>
      </c>
      <c r="B7" s="823"/>
      <c r="C7" s="823"/>
      <c r="D7" s="390"/>
      <c r="E7" s="390"/>
      <c r="F7" s="388"/>
      <c r="G7" s="491"/>
      <c r="H7" s="388"/>
      <c r="I7" s="402"/>
      <c r="J7" s="389"/>
      <c r="K7" s="402"/>
      <c r="L7" s="388"/>
      <c r="M7" s="402"/>
      <c r="N7" s="389"/>
      <c r="O7" s="402"/>
      <c r="P7" s="495"/>
    </row>
    <row r="8" spans="1:18" s="2" customFormat="1" ht="32.25" customHeight="1" x14ac:dyDescent="0.3">
      <c r="A8" s="255">
        <v>1</v>
      </c>
      <c r="B8" s="715" t="s">
        <v>55</v>
      </c>
      <c r="C8" s="715"/>
      <c r="D8" s="256">
        <v>33.729999999999997</v>
      </c>
      <c r="E8" s="256">
        <v>47.72</v>
      </c>
      <c r="F8" s="404">
        <v>33.25</v>
      </c>
      <c r="G8" s="492">
        <v>39.9</v>
      </c>
      <c r="H8" s="453">
        <v>33.25</v>
      </c>
      <c r="I8" s="454">
        <v>40.57</v>
      </c>
      <c r="J8" s="455">
        <v>39.770000000000003</v>
      </c>
      <c r="K8" s="454">
        <f t="shared" ref="K8:K17" si="0">ROUND(J8*1.22,2)</f>
        <v>48.52</v>
      </c>
      <c r="L8" s="456">
        <v>36.89</v>
      </c>
      <c r="M8" s="454">
        <v>45</v>
      </c>
      <c r="N8" s="455">
        <v>48.91</v>
      </c>
      <c r="O8" s="454">
        <v>59.67</v>
      </c>
      <c r="P8" s="496">
        <f t="shared" ref="P8:P18" si="1">M8/G8*100-100</f>
        <v>12.781954887218049</v>
      </c>
      <c r="Q8" s="173"/>
    </row>
    <row r="9" spans="1:18" s="2" customFormat="1" ht="54" customHeight="1" x14ac:dyDescent="0.3">
      <c r="A9" s="255">
        <v>2</v>
      </c>
      <c r="B9" s="715" t="s">
        <v>131</v>
      </c>
      <c r="C9" s="715"/>
      <c r="D9" s="256">
        <v>18.131999999999998</v>
      </c>
      <c r="E9" s="256">
        <v>47.72</v>
      </c>
      <c r="F9" s="404">
        <v>19.829999999999998</v>
      </c>
      <c r="G9" s="492">
        <v>23.8</v>
      </c>
      <c r="H9" s="453">
        <v>19.829999999999998</v>
      </c>
      <c r="I9" s="454">
        <v>24.19</v>
      </c>
      <c r="J9" s="457">
        <v>39.770000000000003</v>
      </c>
      <c r="K9" s="458">
        <f t="shared" si="0"/>
        <v>48.52</v>
      </c>
      <c r="L9" s="459">
        <v>24.59</v>
      </c>
      <c r="M9" s="454">
        <v>30</v>
      </c>
      <c r="N9" s="457">
        <v>48.91</v>
      </c>
      <c r="O9" s="458">
        <v>59.67</v>
      </c>
      <c r="P9" s="496">
        <f t="shared" si="1"/>
        <v>26.05042016806722</v>
      </c>
      <c r="Q9" s="173"/>
    </row>
    <row r="10" spans="1:18" s="4" customFormat="1" ht="32.25" customHeight="1" x14ac:dyDescent="0.3">
      <c r="A10" s="237">
        <v>3</v>
      </c>
      <c r="B10" s="720" t="s">
        <v>9</v>
      </c>
      <c r="C10" s="720"/>
      <c r="D10" s="238">
        <v>33.659999999999997</v>
      </c>
      <c r="E10" s="239">
        <v>47.72</v>
      </c>
      <c r="F10" s="405">
        <v>36.93</v>
      </c>
      <c r="G10" s="492">
        <v>44.32</v>
      </c>
      <c r="H10" s="460">
        <v>36.93</v>
      </c>
      <c r="I10" s="461">
        <v>45.05</v>
      </c>
      <c r="J10" s="462">
        <v>39.770000000000003</v>
      </c>
      <c r="K10" s="463">
        <f t="shared" si="0"/>
        <v>48.52</v>
      </c>
      <c r="L10" s="464">
        <v>42.54</v>
      </c>
      <c r="M10" s="461">
        <v>51.898800000000001</v>
      </c>
      <c r="N10" s="462">
        <v>48.91</v>
      </c>
      <c r="O10" s="463">
        <v>59.67</v>
      </c>
      <c r="P10" s="496">
        <f t="shared" si="1"/>
        <v>17.100180505415182</v>
      </c>
      <c r="Q10" s="173"/>
      <c r="R10" s="2"/>
    </row>
    <row r="11" spans="1:18" s="4" customFormat="1" ht="32.25" customHeight="1" x14ac:dyDescent="0.3">
      <c r="A11" s="237">
        <v>4</v>
      </c>
      <c r="B11" s="718" t="s">
        <v>15</v>
      </c>
      <c r="C11" s="719"/>
      <c r="D11" s="238">
        <v>27.5</v>
      </c>
      <c r="E11" s="239">
        <v>47.72</v>
      </c>
      <c r="F11" s="405">
        <v>29.04</v>
      </c>
      <c r="G11" s="492">
        <v>34.85</v>
      </c>
      <c r="H11" s="460">
        <v>29.04</v>
      </c>
      <c r="I11" s="461">
        <v>35.43</v>
      </c>
      <c r="J11" s="462">
        <v>39.770000000000003</v>
      </c>
      <c r="K11" s="463">
        <f t="shared" si="0"/>
        <v>48.52</v>
      </c>
      <c r="L11" s="464">
        <v>33.46</v>
      </c>
      <c r="M11" s="461">
        <v>40.821199999999997</v>
      </c>
      <c r="N11" s="462">
        <v>48.91</v>
      </c>
      <c r="O11" s="463">
        <v>59.67</v>
      </c>
      <c r="P11" s="496">
        <f t="shared" si="1"/>
        <v>17.134002869440451</v>
      </c>
      <c r="Q11" s="173"/>
      <c r="R11" s="2"/>
    </row>
    <row r="12" spans="1:18" s="3" customFormat="1" ht="32.25" customHeight="1" x14ac:dyDescent="0.3">
      <c r="A12" s="237">
        <v>5</v>
      </c>
      <c r="B12" s="718" t="s">
        <v>52</v>
      </c>
      <c r="C12" s="719"/>
      <c r="D12" s="238">
        <v>38.03</v>
      </c>
      <c r="E12" s="239">
        <v>47.72</v>
      </c>
      <c r="F12" s="405">
        <v>38.25</v>
      </c>
      <c r="G12" s="492">
        <v>45.9</v>
      </c>
      <c r="H12" s="460">
        <v>38.25</v>
      </c>
      <c r="I12" s="461">
        <v>46.67</v>
      </c>
      <c r="J12" s="462">
        <v>39.770000000000003</v>
      </c>
      <c r="K12" s="463">
        <f t="shared" si="0"/>
        <v>48.52</v>
      </c>
      <c r="L12" s="464">
        <v>42.7</v>
      </c>
      <c r="M12" s="461">
        <v>52.1</v>
      </c>
      <c r="N12" s="462">
        <v>48.91</v>
      </c>
      <c r="O12" s="463">
        <v>59.67</v>
      </c>
      <c r="P12" s="496">
        <f t="shared" si="1"/>
        <v>13.507625272331154</v>
      </c>
      <c r="Q12" s="173"/>
      <c r="R12" s="2"/>
    </row>
    <row r="13" spans="1:18" s="3" customFormat="1" ht="32.25" customHeight="1" x14ac:dyDescent="0.3">
      <c r="A13" s="237">
        <v>6</v>
      </c>
      <c r="B13" s="718" t="s">
        <v>20</v>
      </c>
      <c r="C13" s="719"/>
      <c r="D13" s="238">
        <v>35.380000000000003</v>
      </c>
      <c r="E13" s="239">
        <v>47.72</v>
      </c>
      <c r="F13" s="405">
        <v>38.6</v>
      </c>
      <c r="G13" s="492">
        <v>46.32</v>
      </c>
      <c r="H13" s="460">
        <v>38.6</v>
      </c>
      <c r="I13" s="461">
        <v>47.09</v>
      </c>
      <c r="J13" s="462">
        <v>39.770000000000003</v>
      </c>
      <c r="K13" s="463">
        <f t="shared" si="0"/>
        <v>48.52</v>
      </c>
      <c r="L13" s="464">
        <v>42.8</v>
      </c>
      <c r="M13" s="461">
        <v>52.215999999999994</v>
      </c>
      <c r="N13" s="462">
        <v>48.91</v>
      </c>
      <c r="O13" s="463">
        <v>59.67</v>
      </c>
      <c r="P13" s="496">
        <f t="shared" si="1"/>
        <v>12.728842832469752</v>
      </c>
      <c r="Q13" s="173"/>
      <c r="R13" s="2"/>
    </row>
    <row r="14" spans="1:18" s="3" customFormat="1" ht="32.25" customHeight="1" x14ac:dyDescent="0.3">
      <c r="A14" s="237">
        <v>7</v>
      </c>
      <c r="B14" s="718" t="s">
        <v>39</v>
      </c>
      <c r="C14" s="719"/>
      <c r="D14" s="238">
        <v>33.239999999999995</v>
      </c>
      <c r="E14" s="238">
        <v>47.72</v>
      </c>
      <c r="F14" s="405">
        <v>35.93</v>
      </c>
      <c r="G14" s="492">
        <v>43.12</v>
      </c>
      <c r="H14" s="460">
        <v>35.93</v>
      </c>
      <c r="I14" s="461">
        <v>43.83</v>
      </c>
      <c r="J14" s="462">
        <v>39.770000000000003</v>
      </c>
      <c r="K14" s="463">
        <f t="shared" si="0"/>
        <v>48.52</v>
      </c>
      <c r="L14" s="464">
        <v>41.39</v>
      </c>
      <c r="M14" s="461">
        <v>50.49</v>
      </c>
      <c r="N14" s="462">
        <v>48.91</v>
      </c>
      <c r="O14" s="463">
        <v>59.67</v>
      </c>
      <c r="P14" s="496">
        <f t="shared" si="1"/>
        <v>17.091836734693899</v>
      </c>
      <c r="Q14" s="173"/>
      <c r="R14" s="2"/>
    </row>
    <row r="15" spans="1:18" s="3" customFormat="1" ht="45.75" customHeight="1" x14ac:dyDescent="0.3">
      <c r="A15" s="237">
        <v>8</v>
      </c>
      <c r="B15" s="716" t="s">
        <v>132</v>
      </c>
      <c r="C15" s="717"/>
      <c r="D15" s="238">
        <v>33.587999999999994</v>
      </c>
      <c r="E15" s="238">
        <v>47.72</v>
      </c>
      <c r="F15" s="405">
        <v>36.08</v>
      </c>
      <c r="G15" s="492">
        <v>43.3</v>
      </c>
      <c r="H15" s="460">
        <v>36.08</v>
      </c>
      <c r="I15" s="461">
        <v>44.02</v>
      </c>
      <c r="J15" s="462">
        <v>39.770000000000003</v>
      </c>
      <c r="K15" s="463">
        <f t="shared" si="0"/>
        <v>48.52</v>
      </c>
      <c r="L15" s="464">
        <v>40.020000000000003</v>
      </c>
      <c r="M15" s="461">
        <v>48.824400000000004</v>
      </c>
      <c r="N15" s="462">
        <v>48.91</v>
      </c>
      <c r="O15" s="463">
        <v>59.67</v>
      </c>
      <c r="P15" s="496">
        <f t="shared" si="1"/>
        <v>12.758429561200941</v>
      </c>
      <c r="Q15" s="173"/>
      <c r="R15" s="2"/>
    </row>
    <row r="16" spans="1:18" s="3" customFormat="1" ht="34.5" customHeight="1" x14ac:dyDescent="0.3">
      <c r="A16" s="237">
        <v>9</v>
      </c>
      <c r="B16" s="711" t="s">
        <v>44</v>
      </c>
      <c r="C16" s="712"/>
      <c r="D16" s="238">
        <v>34.78</v>
      </c>
      <c r="E16" s="238">
        <v>47.72</v>
      </c>
      <c r="F16" s="405">
        <v>35.1</v>
      </c>
      <c r="G16" s="492">
        <v>42.12</v>
      </c>
      <c r="H16" s="460">
        <v>35.1</v>
      </c>
      <c r="I16" s="461">
        <v>42.82</v>
      </c>
      <c r="J16" s="462">
        <v>39.770000000000003</v>
      </c>
      <c r="K16" s="463">
        <f t="shared" si="0"/>
        <v>48.52</v>
      </c>
      <c r="L16" s="464">
        <v>40.57</v>
      </c>
      <c r="M16" s="461">
        <v>49.495399999999997</v>
      </c>
      <c r="N16" s="462">
        <v>48.91</v>
      </c>
      <c r="O16" s="463">
        <v>59.67</v>
      </c>
      <c r="P16" s="496">
        <f t="shared" si="1"/>
        <v>17.510446343779677</v>
      </c>
      <c r="Q16" s="173"/>
      <c r="R16" s="2"/>
    </row>
    <row r="17" spans="1:18" s="5" customFormat="1" ht="34.5" customHeight="1" x14ac:dyDescent="0.3">
      <c r="A17" s="398">
        <v>10</v>
      </c>
      <c r="B17" s="820" t="s">
        <v>47</v>
      </c>
      <c r="C17" s="821"/>
      <c r="D17" s="399">
        <v>32.409999999999997</v>
      </c>
      <c r="E17" s="400">
        <v>47.72</v>
      </c>
      <c r="F17" s="406">
        <v>32.78</v>
      </c>
      <c r="G17" s="493">
        <v>39.33</v>
      </c>
      <c r="H17" s="465">
        <v>32.78</v>
      </c>
      <c r="I17" s="466">
        <v>39.99</v>
      </c>
      <c r="J17" s="467">
        <v>39.770000000000003</v>
      </c>
      <c r="K17" s="468">
        <f t="shared" si="0"/>
        <v>48.52</v>
      </c>
      <c r="L17" s="469">
        <v>36.35</v>
      </c>
      <c r="M17" s="466">
        <v>44.347000000000001</v>
      </c>
      <c r="N17" s="467">
        <v>48.91</v>
      </c>
      <c r="O17" s="468">
        <v>59.67</v>
      </c>
      <c r="P17" s="497">
        <f t="shared" si="1"/>
        <v>12.756165776760753</v>
      </c>
      <c r="Q17" s="173"/>
      <c r="R17" s="2"/>
    </row>
    <row r="18" spans="1:18" ht="36" customHeight="1" x14ac:dyDescent="0.5">
      <c r="A18" s="506">
        <v>11</v>
      </c>
      <c r="B18" s="818" t="s">
        <v>160</v>
      </c>
      <c r="C18" s="818"/>
      <c r="D18" s="507"/>
      <c r="E18" s="507"/>
      <c r="F18" s="508"/>
      <c r="G18" s="494">
        <v>47.72</v>
      </c>
      <c r="H18" s="509">
        <v>39.770000000000003</v>
      </c>
      <c r="I18" s="510">
        <v>48.52</v>
      </c>
      <c r="J18" s="511"/>
      <c r="K18" s="512"/>
      <c r="L18" s="513">
        <v>48.91</v>
      </c>
      <c r="M18" s="514">
        <v>59.67</v>
      </c>
      <c r="N18" s="513"/>
      <c r="O18" s="513"/>
      <c r="P18" s="498">
        <f t="shared" si="1"/>
        <v>25.041911148365472</v>
      </c>
    </row>
    <row r="19" spans="1:18" ht="36" customHeight="1" thickBot="1" x14ac:dyDescent="0.55000000000000004">
      <c r="A19" s="515">
        <v>12</v>
      </c>
      <c r="B19" s="824" t="s">
        <v>157</v>
      </c>
      <c r="C19" s="824"/>
      <c r="D19" s="516"/>
      <c r="E19" s="516"/>
      <c r="F19" s="517"/>
      <c r="G19" s="494">
        <v>47.72</v>
      </c>
      <c r="H19" s="509">
        <v>39.770000000000003</v>
      </c>
      <c r="I19" s="518">
        <v>48.52</v>
      </c>
      <c r="J19" s="519"/>
      <c r="K19" s="520"/>
      <c r="L19" s="513">
        <v>48.91</v>
      </c>
      <c r="M19" s="514">
        <v>59.67</v>
      </c>
      <c r="N19" s="521"/>
      <c r="O19" s="521"/>
      <c r="P19" s="498">
        <f>M19/G19*100-100</f>
        <v>25.041911148365472</v>
      </c>
    </row>
    <row r="20" spans="1:18" ht="30.75" customHeight="1" thickBot="1" x14ac:dyDescent="0.4">
      <c r="A20" s="2"/>
      <c r="B20" s="682" t="s">
        <v>124</v>
      </c>
      <c r="C20" s="682"/>
      <c r="D20" s="682"/>
      <c r="E20" s="682"/>
      <c r="F20" s="682"/>
      <c r="G20" s="682"/>
      <c r="H20" s="682"/>
      <c r="I20" s="682"/>
      <c r="J20" s="682"/>
      <c r="K20" s="682"/>
      <c r="L20" s="682"/>
      <c r="M20" s="682"/>
      <c r="N20" s="682"/>
      <c r="O20" s="682"/>
      <c r="P20" s="682"/>
    </row>
    <row r="21" spans="1:18" ht="30.75" hidden="1" customHeight="1" thickBot="1" x14ac:dyDescent="0.4">
      <c r="A21" s="2"/>
      <c r="B21" s="387"/>
      <c r="C21" s="395"/>
      <c r="D21" s="394"/>
      <c r="E21" s="394"/>
      <c r="F21" s="394"/>
      <c r="G21" s="394"/>
      <c r="H21" s="394"/>
      <c r="I21" s="394"/>
      <c r="J21" s="394"/>
      <c r="K21" s="394"/>
      <c r="L21" s="2"/>
      <c r="M21" s="2"/>
      <c r="N21" s="2"/>
      <c r="O21" s="2"/>
      <c r="P21" s="2"/>
    </row>
    <row r="22" spans="1:18" s="5" customFormat="1" ht="29.25" customHeight="1" x14ac:dyDescent="0.35">
      <c r="A22" s="522">
        <v>1</v>
      </c>
      <c r="B22" s="750" t="s">
        <v>91</v>
      </c>
      <c r="C22" s="751"/>
      <c r="D22" s="353"/>
      <c r="E22" s="353"/>
      <c r="F22" s="353"/>
      <c r="G22" s="499">
        <v>39.5</v>
      </c>
      <c r="H22" s="470">
        <v>32.92</v>
      </c>
      <c r="I22" s="471">
        <v>40.159999999999997</v>
      </c>
      <c r="J22" s="472">
        <v>34.24</v>
      </c>
      <c r="K22" s="473">
        <f t="shared" ref="K22:K25" si="2">ROUND(J22*1.22,2)</f>
        <v>41.77</v>
      </c>
      <c r="L22" s="470">
        <v>38.479999999999997</v>
      </c>
      <c r="M22" s="471">
        <v>46.95</v>
      </c>
      <c r="N22" s="472">
        <v>42.79</v>
      </c>
      <c r="O22" s="473">
        <v>52.2</v>
      </c>
      <c r="P22" s="502">
        <f>M22/G22*100-100</f>
        <v>18.860759493670898</v>
      </c>
      <c r="Q22" s="174"/>
    </row>
    <row r="23" spans="1:18" s="5" customFormat="1" ht="30.75" customHeight="1" x14ac:dyDescent="0.35">
      <c r="A23" s="391">
        <v>2</v>
      </c>
      <c r="B23" s="752" t="s">
        <v>15</v>
      </c>
      <c r="C23" s="719"/>
      <c r="D23" s="353"/>
      <c r="E23" s="353"/>
      <c r="F23" s="353"/>
      <c r="G23" s="500">
        <v>36.35</v>
      </c>
      <c r="H23" s="474">
        <v>30.29</v>
      </c>
      <c r="I23" s="463">
        <v>36.950000000000003</v>
      </c>
      <c r="J23" s="475">
        <v>34.24</v>
      </c>
      <c r="K23" s="476">
        <f t="shared" si="2"/>
        <v>41.77</v>
      </c>
      <c r="L23" s="474">
        <v>40.98</v>
      </c>
      <c r="M23" s="463">
        <v>50</v>
      </c>
      <c r="N23" s="475">
        <v>42.79</v>
      </c>
      <c r="O23" s="476">
        <v>52.2</v>
      </c>
      <c r="P23" s="503">
        <f>M23/G23*100-100</f>
        <v>37.551581843191173</v>
      </c>
      <c r="Q23" s="174"/>
    </row>
    <row r="24" spans="1:18" s="5" customFormat="1" ht="33" customHeight="1" thickBot="1" x14ac:dyDescent="0.4">
      <c r="A24" s="391">
        <v>3</v>
      </c>
      <c r="B24" s="752" t="s">
        <v>44</v>
      </c>
      <c r="C24" s="719"/>
      <c r="D24" s="386"/>
      <c r="E24" s="386"/>
      <c r="F24" s="182"/>
      <c r="G24" s="500">
        <v>38.299999999999997</v>
      </c>
      <c r="H24" s="474">
        <v>31.92</v>
      </c>
      <c r="I24" s="463">
        <v>38.94</v>
      </c>
      <c r="J24" s="475">
        <v>34.24</v>
      </c>
      <c r="K24" s="476">
        <f t="shared" si="2"/>
        <v>41.77</v>
      </c>
      <c r="L24" s="525">
        <v>42.79</v>
      </c>
      <c r="M24" s="526">
        <v>52.2</v>
      </c>
      <c r="N24" s="477">
        <v>42.79</v>
      </c>
      <c r="O24" s="478">
        <v>52.2</v>
      </c>
      <c r="P24" s="503">
        <f>M24/G24*100-100</f>
        <v>36.292428198433441</v>
      </c>
      <c r="Q24" s="174"/>
    </row>
    <row r="25" spans="1:18" ht="30.75" customHeight="1" thickBot="1" x14ac:dyDescent="0.4">
      <c r="A25" s="392">
        <v>4</v>
      </c>
      <c r="B25" s="753" t="s">
        <v>47</v>
      </c>
      <c r="C25" s="714"/>
      <c r="D25" s="396"/>
      <c r="E25" s="396"/>
      <c r="F25" s="397"/>
      <c r="G25" s="501">
        <v>37.57</v>
      </c>
      <c r="H25" s="479">
        <v>31.31</v>
      </c>
      <c r="I25" s="480">
        <v>38.200000000000003</v>
      </c>
      <c r="J25" s="481">
        <v>34.24</v>
      </c>
      <c r="K25" s="482">
        <f t="shared" si="2"/>
        <v>41.77</v>
      </c>
      <c r="L25" s="479">
        <v>39.020000000000003</v>
      </c>
      <c r="M25" s="480">
        <v>47.6</v>
      </c>
      <c r="N25" s="481">
        <v>42.79</v>
      </c>
      <c r="O25" s="482">
        <v>52.2</v>
      </c>
      <c r="P25" s="504">
        <f>M25/G25*100-100</f>
        <v>26.696832579185511</v>
      </c>
    </row>
    <row r="26" spans="1:18" ht="30.75" customHeight="1" x14ac:dyDescent="0.5">
      <c r="A26" s="506">
        <v>5</v>
      </c>
      <c r="B26" s="818" t="s">
        <v>160</v>
      </c>
      <c r="C26" s="818"/>
      <c r="D26" s="401"/>
      <c r="E26" s="401"/>
      <c r="F26" s="407"/>
      <c r="G26" s="494">
        <v>41.09</v>
      </c>
      <c r="H26" s="509">
        <v>34.24</v>
      </c>
      <c r="I26" s="510">
        <v>41.77</v>
      </c>
      <c r="J26" s="511"/>
      <c r="K26" s="512"/>
      <c r="L26" s="513">
        <v>42.79</v>
      </c>
      <c r="M26" s="523">
        <v>52.2</v>
      </c>
      <c r="N26" s="483"/>
      <c r="O26" s="483"/>
      <c r="P26" s="498">
        <f t="shared" ref="P26" si="3">M26/G26*100-100</f>
        <v>27.038208809929415</v>
      </c>
    </row>
    <row r="27" spans="1:18" ht="30.75" customHeight="1" thickBot="1" x14ac:dyDescent="0.55000000000000004">
      <c r="A27" s="515">
        <v>6</v>
      </c>
      <c r="B27" s="824" t="s">
        <v>157</v>
      </c>
      <c r="C27" s="824"/>
      <c r="D27" s="403"/>
      <c r="E27" s="403"/>
      <c r="F27" s="408"/>
      <c r="G27" s="494">
        <v>41.09</v>
      </c>
      <c r="H27" s="509">
        <v>34.24</v>
      </c>
      <c r="I27" s="510">
        <v>41.77</v>
      </c>
      <c r="J27" s="519"/>
      <c r="K27" s="520"/>
      <c r="L27" s="521">
        <v>42.79</v>
      </c>
      <c r="M27" s="524">
        <v>52.2</v>
      </c>
      <c r="N27" s="484"/>
      <c r="O27" s="484"/>
      <c r="P27" s="505">
        <f>M27/G27*100-100</f>
        <v>27.038208809929415</v>
      </c>
    </row>
    <row r="28" spans="1:18" ht="31.5" customHeight="1" thickBot="1" x14ac:dyDescent="0.4">
      <c r="A28" s="682" t="s">
        <v>161</v>
      </c>
      <c r="B28" s="682"/>
      <c r="C28" s="682"/>
      <c r="D28" s="682"/>
      <c r="E28" s="682"/>
      <c r="F28" s="682"/>
      <c r="G28" s="682"/>
      <c r="H28" s="682"/>
      <c r="I28" s="682"/>
      <c r="J28" s="682"/>
      <c r="K28" s="682"/>
      <c r="L28" s="682"/>
      <c r="M28" s="682"/>
      <c r="N28" s="682"/>
      <c r="O28" s="682"/>
      <c r="P28" s="2"/>
    </row>
    <row r="29" spans="1:18" ht="31.5" customHeight="1" x14ac:dyDescent="0.35">
      <c r="A29" s="778" t="s">
        <v>156</v>
      </c>
      <c r="B29" s="779"/>
      <c r="C29" s="779"/>
      <c r="D29" s="447"/>
      <c r="E29" s="447"/>
      <c r="F29" s="447"/>
      <c r="G29" s="783">
        <v>30.71</v>
      </c>
      <c r="H29" s="786">
        <v>25.59</v>
      </c>
      <c r="I29" s="789">
        <v>31.2</v>
      </c>
      <c r="J29" s="529"/>
      <c r="K29" s="529"/>
      <c r="L29" s="792">
        <v>33.61</v>
      </c>
      <c r="M29" s="789">
        <v>41</v>
      </c>
      <c r="N29" s="485"/>
      <c r="O29" s="485"/>
      <c r="P29" s="774">
        <f>M29/G29*100-100</f>
        <v>33.507000976880477</v>
      </c>
    </row>
    <row r="30" spans="1:18" ht="31.5" customHeight="1" thickBot="1" x14ac:dyDescent="0.4">
      <c r="A30" s="527">
        <v>1</v>
      </c>
      <c r="B30" s="780" t="s">
        <v>46</v>
      </c>
      <c r="C30" s="780"/>
      <c r="D30" s="451"/>
      <c r="E30" s="446"/>
      <c r="F30" s="448"/>
      <c r="G30" s="784"/>
      <c r="H30" s="787"/>
      <c r="I30" s="790"/>
      <c r="J30" s="530"/>
      <c r="K30" s="531"/>
      <c r="L30" s="793"/>
      <c r="M30" s="790"/>
      <c r="N30" s="486"/>
      <c r="O30" s="487"/>
      <c r="P30" s="775"/>
    </row>
    <row r="31" spans="1:18" ht="31.5" customHeight="1" thickBot="1" x14ac:dyDescent="0.4">
      <c r="A31" s="781" t="s">
        <v>163</v>
      </c>
      <c r="B31" s="782"/>
      <c r="C31" s="782"/>
      <c r="D31" s="447"/>
      <c r="E31" s="447"/>
      <c r="F31" s="447">
        <v>36.35</v>
      </c>
      <c r="G31" s="784"/>
      <c r="H31" s="787"/>
      <c r="I31" s="790"/>
      <c r="J31" s="532"/>
      <c r="K31" s="532"/>
      <c r="L31" s="793"/>
      <c r="M31" s="790"/>
      <c r="N31" s="488"/>
      <c r="O31" s="488"/>
      <c r="P31" s="775"/>
    </row>
    <row r="32" spans="1:18" ht="30.75" customHeight="1" x14ac:dyDescent="0.35">
      <c r="A32" s="527">
        <v>2</v>
      </c>
      <c r="B32" s="780" t="s">
        <v>91</v>
      </c>
      <c r="C32" s="780"/>
      <c r="D32" s="409"/>
      <c r="E32" s="409"/>
      <c r="F32" s="410"/>
      <c r="G32" s="784"/>
      <c r="H32" s="787"/>
      <c r="I32" s="790"/>
      <c r="J32" s="530"/>
      <c r="K32" s="531"/>
      <c r="L32" s="793"/>
      <c r="M32" s="790"/>
      <c r="N32" s="486"/>
      <c r="O32" s="487"/>
      <c r="P32" s="775"/>
    </row>
    <row r="33" spans="1:18" ht="30.75" customHeight="1" x14ac:dyDescent="0.55000000000000004">
      <c r="A33" s="527">
        <v>3</v>
      </c>
      <c r="B33" s="780" t="s">
        <v>61</v>
      </c>
      <c r="C33" s="780"/>
      <c r="D33" s="449"/>
      <c r="E33" s="449"/>
      <c r="F33" s="449"/>
      <c r="G33" s="784"/>
      <c r="H33" s="787"/>
      <c r="I33" s="790"/>
      <c r="J33" s="533"/>
      <c r="K33" s="533"/>
      <c r="L33" s="793"/>
      <c r="M33" s="790"/>
      <c r="N33" s="489"/>
      <c r="O33" s="489"/>
      <c r="P33" s="775"/>
    </row>
    <row r="34" spans="1:18" ht="30.75" customHeight="1" thickBot="1" x14ac:dyDescent="0.55000000000000004">
      <c r="A34" s="528">
        <v>4</v>
      </c>
      <c r="B34" s="777" t="s">
        <v>46</v>
      </c>
      <c r="C34" s="777"/>
      <c r="D34" s="450"/>
      <c r="E34" s="450"/>
      <c r="F34" s="450"/>
      <c r="G34" s="785"/>
      <c r="H34" s="788"/>
      <c r="I34" s="791"/>
      <c r="J34" s="534"/>
      <c r="K34" s="534"/>
      <c r="L34" s="794"/>
      <c r="M34" s="791"/>
      <c r="N34" s="484"/>
      <c r="O34" s="484"/>
      <c r="P34" s="776"/>
      <c r="R34" s="162"/>
    </row>
    <row r="35" spans="1:18" ht="36.75" customHeight="1" x14ac:dyDescent="0.4">
      <c r="A35" s="772" t="s">
        <v>164</v>
      </c>
      <c r="B35" s="772"/>
      <c r="C35" s="772"/>
      <c r="D35" s="772"/>
      <c r="E35" s="772"/>
      <c r="F35" s="772"/>
      <c r="G35" s="772"/>
      <c r="H35" s="772"/>
      <c r="I35" s="772"/>
      <c r="J35" s="772"/>
      <c r="K35" s="772"/>
      <c r="L35" s="772"/>
      <c r="M35" s="772"/>
      <c r="N35" s="772"/>
      <c r="O35" s="772"/>
      <c r="P35" s="772"/>
      <c r="R35" s="411"/>
    </row>
    <row r="36" spans="1:18" ht="36.75" customHeight="1" x14ac:dyDescent="0.4">
      <c r="A36" s="772" t="s">
        <v>165</v>
      </c>
      <c r="B36" s="772"/>
      <c r="C36" s="772"/>
      <c r="D36" s="772"/>
      <c r="E36" s="772"/>
      <c r="F36" s="772"/>
      <c r="G36" s="772"/>
      <c r="H36" s="772"/>
      <c r="I36" s="772"/>
      <c r="J36" s="772"/>
      <c r="K36" s="772"/>
      <c r="L36" s="772"/>
      <c r="M36" s="772"/>
      <c r="N36" s="772"/>
      <c r="O36" s="772"/>
      <c r="P36" s="772"/>
      <c r="R36" s="162"/>
    </row>
    <row r="37" spans="1:18" ht="36.75" customHeight="1" x14ac:dyDescent="0.4">
      <c r="A37" s="772" t="s">
        <v>168</v>
      </c>
      <c r="B37" s="772"/>
      <c r="C37" s="772"/>
      <c r="D37" s="772"/>
      <c r="E37" s="772"/>
      <c r="F37" s="772"/>
      <c r="G37" s="772"/>
      <c r="H37" s="772"/>
      <c r="I37" s="772"/>
      <c r="J37" s="772"/>
      <c r="K37" s="772"/>
      <c r="L37" s="772"/>
      <c r="M37" s="772"/>
      <c r="N37" s="772"/>
      <c r="O37" s="772"/>
      <c r="P37" s="772"/>
      <c r="R37" s="162"/>
    </row>
    <row r="38" spans="1:18" ht="36.75" customHeight="1" x14ac:dyDescent="0.4">
      <c r="A38" s="773" t="s">
        <v>172</v>
      </c>
      <c r="B38" s="773"/>
      <c r="C38" s="773"/>
      <c r="D38" s="773"/>
      <c r="E38" s="773"/>
      <c r="F38" s="773"/>
      <c r="G38" s="773"/>
      <c r="H38" s="773"/>
      <c r="I38" s="773"/>
      <c r="J38" s="773"/>
      <c r="K38" s="773"/>
      <c r="L38" s="773"/>
      <c r="M38" s="773"/>
      <c r="N38" s="773"/>
      <c r="O38" s="773"/>
      <c r="P38" s="773"/>
    </row>
    <row r="39" spans="1:18" ht="36.75" customHeight="1" x14ac:dyDescent="0.4">
      <c r="A39" s="771" t="s">
        <v>166</v>
      </c>
      <c r="B39" s="771"/>
      <c r="C39" s="771"/>
      <c r="D39" s="771"/>
      <c r="E39" s="771"/>
      <c r="F39" s="771"/>
      <c r="G39" s="771"/>
      <c r="H39" s="771"/>
      <c r="I39" s="771"/>
      <c r="J39" s="771"/>
      <c r="K39" s="771"/>
      <c r="L39" s="771"/>
      <c r="M39" s="771"/>
      <c r="N39" s="771"/>
      <c r="O39" s="771"/>
      <c r="P39" s="771"/>
    </row>
    <row r="40" spans="1:18" ht="36.75" customHeight="1" x14ac:dyDescent="0.4">
      <c r="A40" s="771" t="s">
        <v>173</v>
      </c>
      <c r="B40" s="771"/>
      <c r="C40" s="771"/>
      <c r="D40" s="771"/>
      <c r="E40" s="771"/>
      <c r="F40" s="771"/>
      <c r="G40" s="771"/>
      <c r="H40" s="771"/>
      <c r="I40" s="771"/>
      <c r="J40" s="771"/>
      <c r="K40" s="771"/>
      <c r="L40" s="771"/>
      <c r="M40" s="771"/>
      <c r="N40" s="771"/>
      <c r="O40" s="771"/>
      <c r="P40" s="771"/>
    </row>
    <row r="41" spans="1:18" ht="36.75" customHeight="1" x14ac:dyDescent="0.4">
      <c r="A41" s="771" t="s">
        <v>167</v>
      </c>
      <c r="B41" s="771"/>
      <c r="C41" s="771"/>
      <c r="D41" s="771"/>
      <c r="E41" s="771"/>
      <c r="F41" s="771"/>
      <c r="G41" s="771"/>
      <c r="H41" s="771"/>
      <c r="I41" s="771"/>
      <c r="J41" s="771"/>
      <c r="K41" s="771"/>
      <c r="L41" s="771"/>
      <c r="M41" s="771"/>
      <c r="N41" s="771"/>
      <c r="O41" s="771"/>
      <c r="P41" s="771"/>
    </row>
    <row r="43" spans="1:18" x14ac:dyDescent="0.35">
      <c r="M43" s="536">
        <f>[1]ОТЧЕТ!$AJ$36-[1]ОТЧЕТ!$N$36-15800.98</f>
        <v>2037170.9195012664</v>
      </c>
    </row>
  </sheetData>
  <mergeCells count="55">
    <mergeCell ref="B26:C26"/>
    <mergeCell ref="B27:C27"/>
    <mergeCell ref="A28:O28"/>
    <mergeCell ref="B32:C32"/>
    <mergeCell ref="B30:C30"/>
    <mergeCell ref="A6:P6"/>
    <mergeCell ref="B18:C18"/>
    <mergeCell ref="B20:P20"/>
    <mergeCell ref="H4:I4"/>
    <mergeCell ref="J4:K4"/>
    <mergeCell ref="L4:M4"/>
    <mergeCell ref="N4:O4"/>
    <mergeCell ref="B17:C17"/>
    <mergeCell ref="B8:C8"/>
    <mergeCell ref="B9:C9"/>
    <mergeCell ref="B10:C10"/>
    <mergeCell ref="B11:C11"/>
    <mergeCell ref="B12:C12"/>
    <mergeCell ref="B13:C13"/>
    <mergeCell ref="A7:C7"/>
    <mergeCell ref="B19:C19"/>
    <mergeCell ref="A1:P1"/>
    <mergeCell ref="A2:A5"/>
    <mergeCell ref="B2:C5"/>
    <mergeCell ref="D2:D5"/>
    <mergeCell ref="E2:E5"/>
    <mergeCell ref="F2:F3"/>
    <mergeCell ref="G2:G3"/>
    <mergeCell ref="H2:K3"/>
    <mergeCell ref="L2:O3"/>
    <mergeCell ref="P2:P3"/>
    <mergeCell ref="B22:C22"/>
    <mergeCell ref="B23:C23"/>
    <mergeCell ref="B24:C24"/>
    <mergeCell ref="B25:C25"/>
    <mergeCell ref="B14:C14"/>
    <mergeCell ref="B15:C15"/>
    <mergeCell ref="B16:C16"/>
    <mergeCell ref="P29:P34"/>
    <mergeCell ref="B34:C34"/>
    <mergeCell ref="A29:C29"/>
    <mergeCell ref="B33:C33"/>
    <mergeCell ref="A31:C31"/>
    <mergeCell ref="G29:G34"/>
    <mergeCell ref="H29:H34"/>
    <mergeCell ref="I29:I34"/>
    <mergeCell ref="L29:L34"/>
    <mergeCell ref="M29:M34"/>
    <mergeCell ref="A41:P41"/>
    <mergeCell ref="A37:P37"/>
    <mergeCell ref="A35:P35"/>
    <mergeCell ref="A36:P36"/>
    <mergeCell ref="A38:P38"/>
    <mergeCell ref="A39:P39"/>
    <mergeCell ref="A40:P40"/>
  </mergeCells>
  <pageMargins left="0.23622047244094491" right="3.937007874015748E-2" top="0.55118110236220474" bottom="0.35433070866141736" header="0.31496062992125984" footer="0.31496062992125984"/>
  <pageSetup paperSize="9" scale="53"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17"/>
  <sheetViews>
    <sheetView zoomScale="55" zoomScaleNormal="55" workbookViewId="0">
      <selection activeCell="R2" sqref="R2:S9"/>
    </sheetView>
  </sheetViews>
  <sheetFormatPr defaultRowHeight="15" x14ac:dyDescent="0.25"/>
  <cols>
    <col min="1" max="1" width="6.140625" customWidth="1"/>
    <col min="2" max="2" width="32.7109375" customWidth="1"/>
    <col min="3" max="3" width="25.5703125" customWidth="1"/>
    <col min="4" max="4" width="14.85546875" hidden="1" customWidth="1"/>
    <col min="5" max="5" width="17.28515625" hidden="1" customWidth="1"/>
    <col min="6" max="6" width="19.42578125" hidden="1" customWidth="1"/>
    <col min="7" max="7" width="19.5703125" customWidth="1"/>
    <col min="8" max="8" width="16.5703125" customWidth="1"/>
    <col min="9" max="9" width="17.5703125" hidden="1" customWidth="1"/>
    <col min="10" max="10" width="14.5703125" customWidth="1"/>
    <col min="11" max="12" width="14" customWidth="1"/>
    <col min="13" max="13" width="14" hidden="1" customWidth="1"/>
    <col min="14" max="16" width="14.140625" customWidth="1"/>
    <col min="17" max="17" width="14.140625" hidden="1" customWidth="1"/>
    <col min="18" max="18" width="19.28515625" customWidth="1"/>
    <col min="19" max="19" width="19.42578125" customWidth="1"/>
    <col min="20" max="20" width="22.42578125" style="5" customWidth="1"/>
    <col min="21" max="21" width="17" style="5" customWidth="1"/>
    <col min="22" max="36" width="9.140625" style="5"/>
  </cols>
  <sheetData>
    <row r="1" spans="1:38" ht="92.25" customHeight="1" thickBot="1" x14ac:dyDescent="0.3">
      <c r="A1" s="614" t="s">
        <v>130</v>
      </c>
      <c r="B1" s="614"/>
      <c r="C1" s="614"/>
      <c r="D1" s="614"/>
      <c r="E1" s="614"/>
      <c r="F1" s="614"/>
      <c r="G1" s="614"/>
      <c r="H1" s="614"/>
      <c r="I1" s="614"/>
      <c r="J1" s="614"/>
      <c r="K1" s="614"/>
      <c r="L1" s="614"/>
      <c r="M1" s="614"/>
      <c r="N1" s="614"/>
      <c r="O1" s="614"/>
      <c r="P1" s="614"/>
      <c r="Q1" s="614"/>
      <c r="R1" s="614"/>
      <c r="S1" s="614"/>
      <c r="T1" s="152"/>
      <c r="U1" s="152"/>
      <c r="V1" s="152"/>
      <c r="W1" s="152"/>
      <c r="X1" s="152"/>
      <c r="Y1" s="152"/>
      <c r="Z1" s="152"/>
      <c r="AA1" s="152"/>
      <c r="AB1" s="152"/>
      <c r="AC1" s="152"/>
      <c r="AD1" s="152"/>
      <c r="AE1" s="152"/>
      <c r="AF1" s="152"/>
      <c r="AG1" s="152"/>
      <c r="AH1" s="152"/>
      <c r="AI1" s="152"/>
      <c r="AJ1" s="152"/>
      <c r="AK1" s="162"/>
      <c r="AL1" s="162"/>
    </row>
    <row r="2" spans="1:38" ht="19.5" customHeight="1" thickBot="1" x14ac:dyDescent="0.3">
      <c r="A2" s="659" t="s">
        <v>0</v>
      </c>
      <c r="B2" s="659" t="s">
        <v>62</v>
      </c>
      <c r="C2" s="661"/>
      <c r="D2" s="660" t="s">
        <v>108</v>
      </c>
      <c r="E2" s="825" t="s">
        <v>86</v>
      </c>
      <c r="F2" s="687" t="s">
        <v>100</v>
      </c>
      <c r="G2" s="627" t="s">
        <v>125</v>
      </c>
      <c r="H2" s="628"/>
      <c r="I2" s="687" t="s">
        <v>100</v>
      </c>
      <c r="J2" s="627" t="s">
        <v>126</v>
      </c>
      <c r="K2" s="682"/>
      <c r="L2" s="682"/>
      <c r="M2" s="628"/>
      <c r="N2" s="831" t="s">
        <v>105</v>
      </c>
      <c r="O2" s="832"/>
      <c r="P2" s="832"/>
      <c r="Q2" s="833"/>
      <c r="R2" s="837" t="s">
        <v>89</v>
      </c>
      <c r="S2" s="838"/>
      <c r="T2" s="166"/>
      <c r="U2" s="166"/>
      <c r="V2" s="166"/>
      <c r="W2" s="166"/>
      <c r="X2" s="166"/>
      <c r="Y2" s="166"/>
      <c r="Z2" s="166"/>
      <c r="AA2" s="166"/>
      <c r="AB2" s="166"/>
      <c r="AC2" s="166"/>
      <c r="AD2" s="166"/>
      <c r="AE2" s="166"/>
      <c r="AF2" s="166"/>
      <c r="AG2" s="166"/>
      <c r="AH2" s="152"/>
      <c r="AI2" s="152"/>
      <c r="AJ2" s="152"/>
      <c r="AK2" s="162"/>
      <c r="AL2" s="162"/>
    </row>
    <row r="3" spans="1:38" ht="104.25" customHeight="1" thickBot="1" x14ac:dyDescent="0.3">
      <c r="A3" s="660"/>
      <c r="B3" s="660"/>
      <c r="C3" s="627"/>
      <c r="D3" s="685"/>
      <c r="E3" s="826"/>
      <c r="F3" s="688"/>
      <c r="G3" s="828"/>
      <c r="H3" s="829"/>
      <c r="I3" s="688"/>
      <c r="J3" s="828"/>
      <c r="K3" s="830"/>
      <c r="L3" s="830"/>
      <c r="M3" s="829"/>
      <c r="N3" s="834"/>
      <c r="O3" s="835"/>
      <c r="P3" s="835"/>
      <c r="Q3" s="836"/>
      <c r="R3" s="839"/>
      <c r="S3" s="840"/>
      <c r="T3" s="166"/>
      <c r="U3" s="166"/>
      <c r="V3" s="166"/>
      <c r="W3" s="166"/>
      <c r="X3" s="166"/>
      <c r="Y3" s="166"/>
      <c r="Z3" s="166"/>
      <c r="AA3" s="166"/>
      <c r="AB3" s="166"/>
      <c r="AC3" s="166"/>
      <c r="AD3" s="166"/>
      <c r="AE3" s="166"/>
      <c r="AF3" s="166"/>
      <c r="AG3" s="166"/>
      <c r="AH3" s="152"/>
      <c r="AI3" s="152"/>
      <c r="AJ3" s="152"/>
      <c r="AK3" s="162"/>
      <c r="AL3" s="162"/>
    </row>
    <row r="4" spans="1:38" ht="23.25" customHeight="1" thickBot="1" x14ac:dyDescent="0.3">
      <c r="A4" s="660"/>
      <c r="B4" s="660"/>
      <c r="C4" s="627"/>
      <c r="D4" s="685"/>
      <c r="E4" s="826"/>
      <c r="F4" s="185" t="s">
        <v>87</v>
      </c>
      <c r="G4" s="334" t="s">
        <v>87</v>
      </c>
      <c r="H4" s="334" t="s">
        <v>88</v>
      </c>
      <c r="I4" s="326" t="s">
        <v>87</v>
      </c>
      <c r="J4" s="741" t="s">
        <v>87</v>
      </c>
      <c r="K4" s="742"/>
      <c r="L4" s="741" t="s">
        <v>88</v>
      </c>
      <c r="M4" s="742"/>
      <c r="N4" s="741" t="s">
        <v>87</v>
      </c>
      <c r="O4" s="742"/>
      <c r="P4" s="741" t="s">
        <v>88</v>
      </c>
      <c r="Q4" s="742"/>
      <c r="R4" s="841" t="s">
        <v>128</v>
      </c>
      <c r="S4" s="841" t="s">
        <v>129</v>
      </c>
      <c r="T4" s="166"/>
      <c r="U4" s="166"/>
      <c r="V4" s="166"/>
      <c r="W4" s="166"/>
      <c r="X4" s="166"/>
      <c r="Y4" s="166"/>
      <c r="Z4" s="166"/>
      <c r="AA4" s="166"/>
      <c r="AB4" s="166"/>
      <c r="AC4" s="166"/>
      <c r="AD4" s="166"/>
      <c r="AE4" s="166"/>
      <c r="AF4" s="166"/>
      <c r="AG4" s="166"/>
    </row>
    <row r="5" spans="1:38" ht="38.25" customHeight="1" thickBot="1" x14ac:dyDescent="0.3">
      <c r="A5" s="660"/>
      <c r="B5" s="659"/>
      <c r="C5" s="661"/>
      <c r="D5" s="686"/>
      <c r="E5" s="827"/>
      <c r="F5" s="186" t="s">
        <v>2</v>
      </c>
      <c r="G5" s="335" t="s">
        <v>3</v>
      </c>
      <c r="H5" s="336" t="s">
        <v>2</v>
      </c>
      <c r="I5" s="337" t="s">
        <v>3</v>
      </c>
      <c r="J5" s="338" t="s">
        <v>2</v>
      </c>
      <c r="K5" s="339" t="s">
        <v>3</v>
      </c>
      <c r="L5" s="340" t="s">
        <v>2</v>
      </c>
      <c r="M5" s="341" t="s">
        <v>3</v>
      </c>
      <c r="N5" s="338" t="s">
        <v>2</v>
      </c>
      <c r="O5" s="339" t="s">
        <v>3</v>
      </c>
      <c r="P5" s="340" t="s">
        <v>2</v>
      </c>
      <c r="Q5" s="341" t="s">
        <v>3</v>
      </c>
      <c r="R5" s="842"/>
      <c r="S5" s="842"/>
      <c r="T5" s="166"/>
      <c r="U5" s="166"/>
      <c r="V5" s="166"/>
      <c r="W5" s="166"/>
      <c r="X5" s="166"/>
      <c r="Y5" s="166"/>
      <c r="Z5" s="166"/>
      <c r="AA5" s="166"/>
      <c r="AB5" s="166"/>
      <c r="AC5" s="166"/>
      <c r="AD5" s="166"/>
      <c r="AE5" s="166"/>
      <c r="AF5" s="166"/>
      <c r="AG5" s="166"/>
    </row>
    <row r="6" spans="1:38" ht="33" customHeight="1" x14ac:dyDescent="0.25">
      <c r="A6" s="168" t="s">
        <v>4</v>
      </c>
      <c r="B6" s="750" t="s">
        <v>91</v>
      </c>
      <c r="C6" s="751"/>
      <c r="D6" s="170">
        <v>33.409999999999997</v>
      </c>
      <c r="E6" s="187">
        <v>41.09</v>
      </c>
      <c r="F6" s="163">
        <v>32.92</v>
      </c>
      <c r="G6" s="315">
        <v>39.5</v>
      </c>
      <c r="H6" s="195">
        <v>34.24</v>
      </c>
      <c r="I6" s="196">
        <v>41.09</v>
      </c>
      <c r="J6" s="197">
        <v>32.92</v>
      </c>
      <c r="K6" s="194">
        <v>40.159999999999997</v>
      </c>
      <c r="L6" s="198">
        <v>34.24</v>
      </c>
      <c r="M6" s="196">
        <f t="shared" ref="M6:M9" si="0">ROUND(L6*1.22,2)</f>
        <v>41.77</v>
      </c>
      <c r="N6" s="197">
        <v>38.479999999999997</v>
      </c>
      <c r="O6" s="194">
        <v>46.95</v>
      </c>
      <c r="P6" s="198">
        <v>42.79</v>
      </c>
      <c r="Q6" s="196">
        <v>52.2</v>
      </c>
      <c r="R6" s="328">
        <f t="shared" ref="R6:S9" si="1">O6/G6*100-100</f>
        <v>18.860759493670898</v>
      </c>
      <c r="S6" s="269">
        <f>P6/H6*100-100</f>
        <v>24.970794392523359</v>
      </c>
      <c r="T6" s="166" t="e">
        <f>SUM(P6/L67*100)</f>
        <v>#DIV/0!</v>
      </c>
      <c r="U6" s="166"/>
      <c r="V6" s="166"/>
      <c r="W6" s="166"/>
      <c r="X6" s="166"/>
      <c r="Y6" s="166"/>
      <c r="Z6" s="166"/>
      <c r="AA6" s="166"/>
      <c r="AB6" s="166"/>
      <c r="AC6" s="166"/>
      <c r="AD6" s="166"/>
      <c r="AE6" s="166"/>
      <c r="AF6" s="166"/>
      <c r="AG6" s="166"/>
    </row>
    <row r="7" spans="1:38" ht="33.75" customHeight="1" x14ac:dyDescent="0.25">
      <c r="A7" s="107" t="s">
        <v>16</v>
      </c>
      <c r="B7" s="752" t="s">
        <v>15</v>
      </c>
      <c r="C7" s="719"/>
      <c r="D7" s="188">
        <v>30.76</v>
      </c>
      <c r="E7" s="189">
        <v>41.09</v>
      </c>
      <c r="F7" s="163">
        <v>30.29</v>
      </c>
      <c r="G7" s="316">
        <v>36.35</v>
      </c>
      <c r="H7" s="195">
        <v>34.24</v>
      </c>
      <c r="I7" s="210">
        <v>41.09</v>
      </c>
      <c r="J7" s="197">
        <v>30.29</v>
      </c>
      <c r="K7" s="209">
        <v>36.950000000000003</v>
      </c>
      <c r="L7" s="198">
        <v>34.24</v>
      </c>
      <c r="M7" s="210">
        <f t="shared" si="0"/>
        <v>41.77</v>
      </c>
      <c r="N7" s="197">
        <v>40.98</v>
      </c>
      <c r="O7" s="209">
        <v>50</v>
      </c>
      <c r="P7" s="198">
        <v>42.79</v>
      </c>
      <c r="Q7" s="210">
        <v>52.2</v>
      </c>
      <c r="R7" s="328">
        <f t="shared" si="1"/>
        <v>37.551581843191173</v>
      </c>
      <c r="S7" s="331">
        <f t="shared" si="1"/>
        <v>24.970794392523359</v>
      </c>
    </row>
    <row r="8" spans="1:38" ht="33" customHeight="1" x14ac:dyDescent="0.25">
      <c r="A8" s="107" t="s">
        <v>42</v>
      </c>
      <c r="B8" s="752" t="s">
        <v>44</v>
      </c>
      <c r="C8" s="719"/>
      <c r="D8" s="141">
        <v>31.63</v>
      </c>
      <c r="E8" s="149">
        <v>41.09</v>
      </c>
      <c r="F8" s="163">
        <v>31.92</v>
      </c>
      <c r="G8" s="316">
        <v>38.299999999999997</v>
      </c>
      <c r="H8" s="195">
        <v>34.24</v>
      </c>
      <c r="I8" s="210">
        <v>41.09</v>
      </c>
      <c r="J8" s="197">
        <v>31.92</v>
      </c>
      <c r="K8" s="209">
        <v>38.94</v>
      </c>
      <c r="L8" s="198">
        <v>34.24</v>
      </c>
      <c r="M8" s="210">
        <f t="shared" si="0"/>
        <v>41.77</v>
      </c>
      <c r="N8" s="202">
        <v>42.79</v>
      </c>
      <c r="O8" s="208">
        <v>52.2</v>
      </c>
      <c r="P8" s="207">
        <v>42.79</v>
      </c>
      <c r="Q8" s="201">
        <v>52.2</v>
      </c>
      <c r="R8" s="329">
        <f t="shared" si="1"/>
        <v>36.292428198433441</v>
      </c>
      <c r="S8" s="330">
        <f t="shared" si="1"/>
        <v>24.970794392523359</v>
      </c>
    </row>
    <row r="9" spans="1:38" ht="53.25" customHeight="1" thickBot="1" x14ac:dyDescent="0.3">
      <c r="A9" s="109" t="s">
        <v>43</v>
      </c>
      <c r="B9" s="753" t="s">
        <v>47</v>
      </c>
      <c r="C9" s="714"/>
      <c r="D9" s="190">
        <v>30.96</v>
      </c>
      <c r="E9" s="191">
        <v>41.09</v>
      </c>
      <c r="F9" s="167">
        <v>31.31</v>
      </c>
      <c r="G9" s="317">
        <v>37.57</v>
      </c>
      <c r="H9" s="215">
        <v>34.24</v>
      </c>
      <c r="I9" s="214">
        <v>41.09</v>
      </c>
      <c r="J9" s="216">
        <v>31.31</v>
      </c>
      <c r="K9" s="214">
        <v>38.200000000000003</v>
      </c>
      <c r="L9" s="217">
        <v>34.24</v>
      </c>
      <c r="M9" s="218">
        <f t="shared" si="0"/>
        <v>41.77</v>
      </c>
      <c r="N9" s="216">
        <v>39.020000000000003</v>
      </c>
      <c r="O9" s="214">
        <v>47.6</v>
      </c>
      <c r="P9" s="217">
        <v>42.79</v>
      </c>
      <c r="Q9" s="218">
        <v>52.2</v>
      </c>
      <c r="R9" s="332">
        <f t="shared" si="1"/>
        <v>26.696832579185511</v>
      </c>
      <c r="S9" s="333">
        <f t="shared" si="1"/>
        <v>24.970794392523359</v>
      </c>
    </row>
    <row r="10" spans="1:38" ht="37.5" customHeight="1" x14ac:dyDescent="0.35">
      <c r="A10" s="5"/>
      <c r="B10" s="844" t="s">
        <v>127</v>
      </c>
      <c r="C10" s="844"/>
      <c r="D10" s="844"/>
      <c r="E10" s="844"/>
      <c r="F10" s="844"/>
      <c r="G10" s="844"/>
      <c r="H10" s="844"/>
      <c r="I10" s="844"/>
      <c r="J10" s="844"/>
      <c r="K10" s="844"/>
      <c r="L10" s="844"/>
      <c r="M10" s="844"/>
      <c r="N10" s="844"/>
      <c r="O10" s="844"/>
      <c r="P10" s="844"/>
      <c r="Q10" s="844"/>
      <c r="R10" s="844"/>
      <c r="S10" s="844"/>
    </row>
    <row r="11" spans="1:38" ht="54.75" customHeight="1" x14ac:dyDescent="0.4">
      <c r="A11" s="5"/>
      <c r="B11" s="292" t="s">
        <v>113</v>
      </c>
      <c r="C11" s="293"/>
      <c r="D11" s="292"/>
      <c r="E11" s="292"/>
      <c r="F11" s="294"/>
      <c r="G11" s="293"/>
      <c r="H11" s="295">
        <v>2025</v>
      </c>
      <c r="I11" s="293"/>
      <c r="J11" s="295">
        <v>2026</v>
      </c>
      <c r="K11" s="293"/>
      <c r="L11" s="5"/>
    </row>
    <row r="12" spans="1:38" ht="31.5" customHeight="1" x14ac:dyDescent="0.25">
      <c r="A12" s="314" t="s">
        <v>102</v>
      </c>
      <c r="B12" s="845" t="s">
        <v>124</v>
      </c>
      <c r="C12" s="845"/>
      <c r="H12" s="291"/>
      <c r="I12" s="164"/>
      <c r="J12" s="289"/>
      <c r="K12" s="164"/>
      <c r="L12" s="164"/>
      <c r="M12" s="164"/>
      <c r="N12" s="313"/>
    </row>
    <row r="13" spans="1:38" ht="27" customHeight="1" x14ac:dyDescent="0.4">
      <c r="A13" s="283"/>
      <c r="B13" s="288" t="s">
        <v>2</v>
      </c>
      <c r="H13" s="327">
        <v>34.24</v>
      </c>
      <c r="J13" s="327">
        <v>42.79</v>
      </c>
      <c r="K13" s="843" t="s">
        <v>117</v>
      </c>
      <c r="L13" s="843"/>
      <c r="M13" s="183"/>
      <c r="N13" s="183"/>
    </row>
    <row r="14" spans="1:38" ht="26.25" customHeight="1" x14ac:dyDescent="0.4">
      <c r="A14" s="283"/>
      <c r="B14" s="288" t="s">
        <v>3</v>
      </c>
      <c r="C14" s="284"/>
      <c r="D14" s="284"/>
      <c r="E14" s="284"/>
      <c r="F14" s="284"/>
      <c r="H14" s="274">
        <v>41.09</v>
      </c>
      <c r="J14" s="290">
        <v>52.2</v>
      </c>
      <c r="K14" s="843" t="s">
        <v>117</v>
      </c>
      <c r="L14" s="843"/>
      <c r="M14" s="286"/>
      <c r="N14" s="286"/>
    </row>
    <row r="15" spans="1:38" ht="22.5" customHeight="1" x14ac:dyDescent="0.4">
      <c r="A15" s="283"/>
      <c r="B15" s="285" t="s">
        <v>99</v>
      </c>
      <c r="H15" s="291"/>
      <c r="J15" s="327"/>
    </row>
    <row r="16" spans="1:38" ht="27.75" customHeight="1" x14ac:dyDescent="0.4">
      <c r="A16" s="283"/>
      <c r="B16" s="288" t="s">
        <v>2</v>
      </c>
      <c r="H16" s="327">
        <v>25.59</v>
      </c>
      <c r="J16" s="327">
        <v>33.61</v>
      </c>
      <c r="K16" s="843" t="s">
        <v>117</v>
      </c>
      <c r="L16" s="843"/>
      <c r="M16" s="183"/>
      <c r="N16" s="183"/>
    </row>
    <row r="17" spans="1:14" ht="26.25" customHeight="1" x14ac:dyDescent="0.4">
      <c r="A17" s="283"/>
      <c r="B17" s="288" t="s">
        <v>3</v>
      </c>
      <c r="C17" s="283"/>
      <c r="D17" s="283"/>
      <c r="E17" s="283"/>
      <c r="F17" s="283"/>
      <c r="H17" s="327">
        <v>30.71</v>
      </c>
      <c r="J17" s="290">
        <v>41</v>
      </c>
      <c r="K17" s="843" t="s">
        <v>117</v>
      </c>
      <c r="L17" s="843"/>
      <c r="M17" s="286"/>
      <c r="N17" s="286"/>
    </row>
  </sheetData>
  <mergeCells count="27">
    <mergeCell ref="S4:S5"/>
    <mergeCell ref="K16:L16"/>
    <mergeCell ref="K17:L17"/>
    <mergeCell ref="B6:C6"/>
    <mergeCell ref="B8:C8"/>
    <mergeCell ref="B9:C9"/>
    <mergeCell ref="B10:S10"/>
    <mergeCell ref="B12:C12"/>
    <mergeCell ref="K13:L13"/>
    <mergeCell ref="K14:L14"/>
    <mergeCell ref="B7:C7"/>
    <mergeCell ref="A1:S1"/>
    <mergeCell ref="A2:A5"/>
    <mergeCell ref="B2:C5"/>
    <mergeCell ref="D2:D5"/>
    <mergeCell ref="E2:E5"/>
    <mergeCell ref="F2:F3"/>
    <mergeCell ref="G2:H3"/>
    <mergeCell ref="I2:I3"/>
    <mergeCell ref="J2:M3"/>
    <mergeCell ref="N2:Q3"/>
    <mergeCell ref="R2:S3"/>
    <mergeCell ref="J4:K4"/>
    <mergeCell ref="L4:M4"/>
    <mergeCell ref="N4:O4"/>
    <mergeCell ref="P4:Q4"/>
    <mergeCell ref="R4:R5"/>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10</vt:i4>
      </vt:variant>
    </vt:vector>
  </HeadingPairs>
  <TitlesOfParts>
    <vt:vector size="22" baseType="lpstr">
      <vt:lpstr>Тарифы 2024 сайт (ВС)</vt:lpstr>
      <vt:lpstr>Тарифы 2024 сайт (ВО)</vt:lpstr>
      <vt:lpstr>Тарифы 2026  (ВС) </vt:lpstr>
      <vt:lpstr>Тарифы 2025  (ВО) </vt:lpstr>
      <vt:lpstr>ВС 2026 сайт</vt:lpstr>
      <vt:lpstr>ВО 2026 сайт</vt:lpstr>
      <vt:lpstr>ВС и ВО кратк</vt:lpstr>
      <vt:lpstr>ВС и ВО кратк (2)</vt:lpstr>
      <vt:lpstr>ВО кратк</vt:lpstr>
      <vt:lpstr>ВС 9 мес. 2026 и 4 кв.2026 (2)</vt:lpstr>
      <vt:lpstr>ВО 9 мес.2026г и 4 кв.2026 (2)</vt:lpstr>
      <vt:lpstr>Тарифы 2025 ВС+ВО</vt:lpstr>
      <vt:lpstr>'ВО 2026 сайт'!Область_печати</vt:lpstr>
      <vt:lpstr>'ВО 9 мес.2026г и 4 кв.2026 (2)'!Область_печати</vt:lpstr>
      <vt:lpstr>'ВС 2026 сайт'!Область_печати</vt:lpstr>
      <vt:lpstr>'ВС 9 мес. 2026 и 4 кв.2026 (2)'!Область_печати</vt:lpstr>
      <vt:lpstr>'ВС и ВО кратк'!Область_печати</vt:lpstr>
      <vt:lpstr>'ВС и ВО кратк (2)'!Область_печати</vt:lpstr>
      <vt:lpstr>'Тарифы 2024 сайт (ВО)'!Область_печати</vt:lpstr>
      <vt:lpstr>'Тарифы 2024 сайт (ВС)'!Область_печати</vt:lpstr>
      <vt:lpstr>'Тарифы 2025  (ВО) '!Область_печати</vt:lpstr>
      <vt:lpstr>'Тарифы 2026  (ВС) '!Область_печати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Image&amp;Matros ®</cp:lastModifiedBy>
  <cp:lastPrinted>2025-12-24T12:59:06Z</cp:lastPrinted>
  <dcterms:created xsi:type="dcterms:W3CDTF">2022-11-25T07:16:56Z</dcterms:created>
  <dcterms:modified xsi:type="dcterms:W3CDTF">2026-01-12T09:14:46Z</dcterms:modified>
</cp:coreProperties>
</file>